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na Stepankova\OneDrive - Alpenstav, s.r.o\Alpenstav\002_Zakázky_Obchod a příprava\2024\Z240179_EKOLTES_SO15_biosolární střecha\nabídka\zadávací dokumentace\"/>
    </mc:Choice>
  </mc:AlternateContent>
  <bookViews>
    <workbookView xWindow="0" yWindow="0" windowWidth="0" windowHeight="0"/>
  </bookViews>
  <sheets>
    <sheet name="Rekapitulace stavby" sheetId="1" r:id="rId1"/>
    <sheet name="SO15a - EKOLTES_SO15_stře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'SO15a - EKOLTES_SO15_stře...'!$C$124:$K$193</definedName>
    <definedName name="_xlnm.Print_Area" localSheetId="1">'SO15a - EKOLTES_SO15_stře...'!$C$4:$J$76,'SO15a - EKOLTES_SO15_stře...'!$C$82:$J$106,'SO15a - EKOLTES_SO15_stře...'!$C$112:$K$193</definedName>
    <definedName name="_xlnm.Print_Titles" localSheetId="1">'SO15a - EKOLTES_SO15_stře...'!$124:$124</definedName>
    <definedName name="_xlnm.Print_Area" localSheetId="2">'Seznam figur'!$C$4:$G$33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119"/>
  <c r="E7"/>
  <c r="E115"/>
  <c i="1" r="L90"/>
  <c r="AM90"/>
  <c r="AM89"/>
  <c r="L89"/>
  <c r="AM87"/>
  <c r="L87"/>
  <c r="L85"/>
  <c r="L84"/>
  <c i="2" r="BK186"/>
  <c r="J176"/>
  <c r="BK146"/>
  <c r="BK178"/>
  <c r="BK166"/>
  <c r="J146"/>
  <c r="J183"/>
  <c r="J160"/>
  <c r="BK140"/>
  <c r="BK190"/>
  <c r="J163"/>
  <c r="J155"/>
  <c r="J138"/>
  <c r="J193"/>
  <c r="BK176"/>
  <c r="J156"/>
  <c r="J191"/>
  <c r="J177"/>
  <c r="BK148"/>
  <c r="J134"/>
  <c r="BK167"/>
  <c r="J148"/>
  <c r="BK189"/>
  <c r="BK171"/>
  <c r="J192"/>
  <c r="J174"/>
  <c r="J190"/>
  <c r="J172"/>
  <c r="BK144"/>
  <c r="BK174"/>
  <c r="BK150"/>
  <c r="BK129"/>
  <c r="BK177"/>
  <c r="J144"/>
  <c r="BK155"/>
  <c r="J166"/>
  <c r="BK180"/>
  <c r="BK154"/>
  <c r="BK134"/>
  <c r="BK191"/>
  <c r="J170"/>
  <c r="J129"/>
  <c r="J162"/>
  <c r="J152"/>
  <c r="BK162"/>
  <c r="J173"/>
  <c r="BK170"/>
  <c r="BK164"/>
  <c r="BK156"/>
  <c r="J164"/>
  <c r="BK179"/>
  <c r="J189"/>
  <c r="J175"/>
  <c r="BK192"/>
  <c r="J181"/>
  <c r="BK173"/>
  <c r="J140"/>
  <c r="BK172"/>
  <c r="J154"/>
  <c i="1" r="AS94"/>
  <c i="2" r="BK158"/>
  <c r="J127"/>
  <c r="BK138"/>
  <c r="J136"/>
  <c r="BK160"/>
  <c r="BK127"/>
  <c r="J186"/>
  <c r="J167"/>
  <c r="J178"/>
  <c r="BK163"/>
  <c r="BK136"/>
  <c r="J171"/>
  <c r="J158"/>
  <c r="BK142"/>
  <c r="BK175"/>
  <c r="BK152"/>
  <c r="BK181"/>
  <c r="J180"/>
  <c r="BK183"/>
  <c r="J150"/>
  <c r="BK193"/>
  <c r="J179"/>
  <c r="J142"/>
  <c l="1" r="BK126"/>
  <c r="R126"/>
  <c r="P133"/>
  <c r="BK169"/>
  <c r="J169"/>
  <c r="J102"/>
  <c r="R133"/>
  <c r="R161"/>
  <c r="BK157"/>
  <c r="J157"/>
  <c r="J100"/>
  <c r="R169"/>
  <c r="P188"/>
  <c r="P187"/>
  <c r="T157"/>
  <c r="P161"/>
  <c r="T161"/>
  <c r="R188"/>
  <c r="R187"/>
  <c r="T126"/>
  <c r="T133"/>
  <c r="R157"/>
  <c r="P169"/>
  <c r="BK188"/>
  <c r="BK187"/>
  <c r="J187"/>
  <c r="J104"/>
  <c r="P126"/>
  <c r="BK133"/>
  <c r="J133"/>
  <c r="J99"/>
  <c r="P157"/>
  <c r="BK161"/>
  <c r="J161"/>
  <c r="J101"/>
  <c r="T169"/>
  <c r="T188"/>
  <c r="T187"/>
  <c r="BK185"/>
  <c r="J185"/>
  <c r="J103"/>
  <c r="F91"/>
  <c r="J122"/>
  <c r="BE154"/>
  <c r="BE155"/>
  <c r="BE171"/>
  <c r="BE172"/>
  <c r="BE192"/>
  <c r="BE193"/>
  <c r="J89"/>
  <c r="BE166"/>
  <c r="BE167"/>
  <c r="BE173"/>
  <c r="E85"/>
  <c r="F92"/>
  <c r="J121"/>
  <c r="BE127"/>
  <c r="BE176"/>
  <c r="BE177"/>
  <c r="BE178"/>
  <c r="BE191"/>
  <c r="BE134"/>
  <c r="BE142"/>
  <c r="BE144"/>
  <c r="BE146"/>
  <c r="BE152"/>
  <c r="BE158"/>
  <c r="BE160"/>
  <c r="BE162"/>
  <c r="BE163"/>
  <c r="BE164"/>
  <c r="BE170"/>
  <c r="BE136"/>
  <c r="BE138"/>
  <c r="BE148"/>
  <c r="BE150"/>
  <c r="BE174"/>
  <c r="BE140"/>
  <c r="BE156"/>
  <c r="BE180"/>
  <c r="BE189"/>
  <c r="BE190"/>
  <c r="BE129"/>
  <c r="BE175"/>
  <c r="BE181"/>
  <c r="BE183"/>
  <c r="BE179"/>
  <c r="BE186"/>
  <c r="F37"/>
  <c i="1" r="BD95"/>
  <c r="BD94"/>
  <c r="W33"/>
  <c i="2" r="F36"/>
  <c i="1" r="BC95"/>
  <c r="BC94"/>
  <c r="AY94"/>
  <c i="2" r="F35"/>
  <c i="1" r="BB95"/>
  <c r="BB94"/>
  <c r="W31"/>
  <c i="2" r="F34"/>
  <c i="1" r="BA95"/>
  <c r="BA94"/>
  <c r="AW94"/>
  <c r="AK30"/>
  <c i="2" r="J34"/>
  <c i="1" r="AW95"/>
  <c i="2" l="1" r="P132"/>
  <c r="P125"/>
  <c i="1" r="AU95"/>
  <c i="2" r="T132"/>
  <c r="R132"/>
  <c r="R125"/>
  <c r="T125"/>
  <c r="J188"/>
  <c r="J105"/>
  <c r="J126"/>
  <c r="J97"/>
  <c r="BK132"/>
  <c r="J132"/>
  <c r="J98"/>
  <c i="1" r="W32"/>
  <c i="2" r="F33"/>
  <c i="1" r="AZ95"/>
  <c r="AZ94"/>
  <c r="AV94"/>
  <c r="AK29"/>
  <c r="W30"/>
  <c i="2" r="J33"/>
  <c i="1" r="AV95"/>
  <c r="AT95"/>
  <c r="AX94"/>
  <c r="AU94"/>
  <c i="2" l="1" r="BK125"/>
  <c r="J125"/>
  <c r="J30"/>
  <c i="1" r="AG95"/>
  <c r="AG94"/>
  <c r="AK26"/>
  <c r="AK35"/>
  <c r="W29"/>
  <c r="AT94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<sst xmlns="http://schemas.openxmlformats.org/spreadsheetml/2006/main">
  <si>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</si>
  <si>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</si>
  <si>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</si>
  <si>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</si>
  <si>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</si>
  <si>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{65c5741b-a920-438e-b6dc-860c85f057c7}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</si>
  <si>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</si>
  <si>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</si>
  <si>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</si>
  <si>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</si>
  <si>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</si>
  <si>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</si>
  <si>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</si>
  <si>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</si>
  <si>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</si>
  <si>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</si>
  <si>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</si>
  <si>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EKOLTES_SO15_biosolární střecha</t>
  </si>
  <si>
    <t>KSO:</t>
  </si>
  <si>
    <t>CC-CZ:</t>
  </si>
  <si>
    <t>Místo:</t>
  </si>
  <si>
    <t xml:space="preserve"> </t>
  </si>
  <si>
    <t>Datum:</t>
  </si>
  <si>
    <t>23. 10. 2024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</si>
  <si>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</si>
  <si>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</si>
  <si>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</si>
  <si>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</si>
  <si>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</si>
  <si>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</si>
  <si>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</si>
  <si>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</si>
  <si>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</si>
  <si>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</si>
  <si>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</si>
  <si>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</si>
  <si>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</si>
  <si>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</si>
  <si>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</si>
  <si>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</si>
  <si>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</si>
  <si>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</si>
  <si>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</si>
  <si>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</si>
  <si>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</si>
  <si>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</si>
  <si>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</si>
  <si>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</si>
  <si>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</si>
  <si>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</si>
  <si>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</si>
  <si>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</si>
  <si>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</si>
  <si>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</si>
  <si>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</si>
  <si>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</si>
  <si>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</si>
  <si>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</si>
  <si>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</si>
  <si>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</si>
  <si>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</si>
  <si>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</si>
  <si>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</si>
  <si>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</si>
  <si>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</si>
  <si>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</si>
  <si>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</si>
  <si>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</si>
  <si>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</si>
  <si>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</si>
  <si>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</si>
  <si>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</si>
  <si>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</si>
  <si>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</si>
  <si>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</si>
  <si>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</si>
  <si>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</si>
  <si>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</si>
  <si>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</si>
  <si>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SO15a</t>
  </si>
  <si>
    <t>EKOLTES_SO15_střešní plášť, záchytný systém</t>
  </si>
  <si>
    <t>STA</t>
  </si>
  <si>
    <t>1</t>
  </si>
  <si>
    <t>{f2daca71-769f-4f6d-a072-43e1c81bf3cb}</t>
  </si>
  <si>
    <t>2</t>
  </si>
  <si>
    <t>O1</t>
  </si>
  <si>
    <t>Okapová hrana</t>
  </si>
  <si>
    <t>m</t>
  </si>
  <si>
    <t>21,4</t>
  </si>
  <si>
    <t>3</t>
  </si>
  <si>
    <t>S1</t>
  </si>
  <si>
    <t>Střecha - celková plocha</t>
  </si>
  <si>
    <t>m2</t>
  </si>
  <si>
    <t>162,7</t>
  </si>
  <si>
    <t>KRYCÍ LIST SOUPISU PRACÍ</t>
  </si>
  <si>
    <t>Z1</t>
  </si>
  <si>
    <t>Závětrné lišty</t>
  </si>
  <si>
    <t>36,6</t>
  </si>
  <si>
    <t>Objekt:</t>
  </si>
  <si>
    <t>SO15a - EKOLTES_SO15_střešní plášť, záchytný systém</t>
  </si>
  <si>
    <t>REKAPITULACE ČLENĚNÍ SOUPISU PRACÍ</t>
  </si>
  <si>
    <t>Kód dílu - Popis</t>
  </si>
  <si>
    <t>Cena celkem [CZK]</t>
  </si>
  <si>
    <t>Náklady ze soupisu prací</t>
  </si>
  <si>
    <t>-1</t>
  </si>
  <si>
    <t>713 - Izolace tepelné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</si>
  <si>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</si>
  <si>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</si>
  <si>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</si>
  <si>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</si>
  <si>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</si>
  <si>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OST - Revize a předání do užívání</t>
  </si>
  <si>
    <t>VRN - Vedlejší rozpočtové náklady</t>
  </si>
  <si>
    <t xml:space="preserve">    VRN3 - SPOLEČNÉ POLOŽKY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</si>
  <si>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</si>
  <si>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</si>
  <si>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</si>
  <si>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</si>
  <si>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</si>
  <si>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</si>
  <si>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</si>
  <si>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</si>
  <si>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</si>
  <si>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</si>
  <si>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</si>
  <si>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</si>
  <si>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</si>
  <si>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713</t>
  </si>
  <si>
    <t>Izolace tepelné</t>
  </si>
  <si>
    <t>ROZPOCET</t>
  </si>
  <si>
    <t>K</t>
  </si>
  <si>
    <t>713141136</t>
  </si>
  <si>
    <t>Montáž izolace tepelné střech plochých lepené za studena nízkoexpanzní (PUR) pěnou 1 vrstva rohoží, pásů, dílců, desek</t>
  </si>
  <si>
    <t>CS ÚRS 2024 02</t>
  </si>
  <si>
    <t>16</t>
  </si>
  <si>
    <t>-2003160752</t>
  </si>
  <si>
    <t>VV</t>
  </si>
  <si>
    <t>M</t>
  </si>
  <si>
    <t>28375910</t>
  </si>
  <si>
    <t>deska EPS 150 pro konstrukce s vysokým zatížením λ=0,035 tl 60mm</t>
  </si>
  <si>
    <t>32</t>
  </si>
  <si>
    <t>304427155</t>
  </si>
  <si>
    <t>162,7*1,2 'Přepočtené koeficientem množství</t>
  </si>
  <si>
    <t>PSV</t>
  </si>
  <si>
    <t>Práce a dodávky PSV</t>
  </si>
  <si>
    <t>712</t>
  </si>
  <si>
    <t>Povlakové krytiny</t>
  </si>
  <si>
    <t>712361701a</t>
  </si>
  <si>
    <t>Provedení povlakové krytiny střech do 10° fólií položenou volně s přilepením spojů</t>
  </si>
  <si>
    <t>1071915737</t>
  </si>
  <si>
    <t>4</t>
  </si>
  <si>
    <t>28329276</t>
  </si>
  <si>
    <t>fólie PE vyztužená pro parotěsnou vrstvu (reakce na oheň - třída E) 140g/m2</t>
  </si>
  <si>
    <t>2072313792</t>
  </si>
  <si>
    <t>162,7*1,1655 'Přepočtené koeficientem množství</t>
  </si>
  <si>
    <t>5</t>
  </si>
  <si>
    <t>712361701</t>
  </si>
  <si>
    <t>-380763329</t>
  </si>
  <si>
    <t>6</t>
  </si>
  <si>
    <t>712363005</t>
  </si>
  <si>
    <t>Provedení povlakové krytiny střech do 10° navařením fólie PVC na oplechování v plné ploše</t>
  </si>
  <si>
    <t>1260950927</t>
  </si>
  <si>
    <t>Z1*0,5</t>
  </si>
  <si>
    <t>7</t>
  </si>
  <si>
    <t>28343014</t>
  </si>
  <si>
    <t>fólie hydroizolační střešní mPVC určená ke stabilizaci přitížením a do vegetačních střech tl 1,8mm</t>
  </si>
  <si>
    <t>1318187081</t>
  </si>
  <si>
    <t>181*1,2 'Přepočtené koeficientem množství</t>
  </si>
  <si>
    <t>8</t>
  </si>
  <si>
    <t>712363357</t>
  </si>
  <si>
    <t>Povlakové krytiny střech do 10° z tvarovaných poplastovaných lišt délky 2 m okapnice široká rš 250 mm, RAL 7016</t>
  </si>
  <si>
    <t>298199487</t>
  </si>
  <si>
    <t>9</t>
  </si>
  <si>
    <t>71236R</t>
  </si>
  <si>
    <t>Povlakové krytiny střech do 10° z tvarovaných poplastovaných lišt délky 2 m závětrná lišta rš 400 mm, RAL 7016</t>
  </si>
  <si>
    <t>-1928057354</t>
  </si>
  <si>
    <t>10</t>
  </si>
  <si>
    <t>712391171</t>
  </si>
  <si>
    <t>Provedení povlakové krytiny střech do 10° podkladní textilní vrstvy</t>
  </si>
  <si>
    <t>505155109</t>
  </si>
  <si>
    <t>11</t>
  </si>
  <si>
    <t>69311175</t>
  </si>
  <si>
    <t>geotextilie PP s ÚV stabilizací 500g/m2</t>
  </si>
  <si>
    <t>1400840800</t>
  </si>
  <si>
    <t>Pol3</t>
  </si>
  <si>
    <t>Příprava podkladu</t>
  </si>
  <si>
    <t>-727534722</t>
  </si>
  <si>
    <t>13</t>
  </si>
  <si>
    <t>FVER1</t>
  </si>
  <si>
    <t>Montáž systémového držáku FVE, PVC (bez dodávky držáku, bez podvařování)</t>
  </si>
  <si>
    <t>ks</t>
  </si>
  <si>
    <t>64</t>
  </si>
  <si>
    <t>-891443914</t>
  </si>
  <si>
    <t>14</t>
  </si>
  <si>
    <t>FVER2</t>
  </si>
  <si>
    <t>Systémový držák FVE, PVC - dodávka držáků</t>
  </si>
  <si>
    <t>256</t>
  </si>
  <si>
    <t>-873040249</t>
  </si>
  <si>
    <t>15</t>
  </si>
  <si>
    <t>FVER3</t>
  </si>
  <si>
    <t>Šrouby a teleskopy pro držáky</t>
  </si>
  <si>
    <t>kpl</t>
  </si>
  <si>
    <t>2049293011</t>
  </si>
  <si>
    <t>762</t>
  </si>
  <si>
    <t>Konstrukce tesařské</t>
  </si>
  <si>
    <t>762361331</t>
  </si>
  <si>
    <t>Konstrukční a vyrovnávací vrstva pod klempířské prvky (atiky) z vodovzdorné překližky tl 18 mm</t>
  </si>
  <si>
    <t>1688733658</t>
  </si>
  <si>
    <t>14,25*2</t>
  </si>
  <si>
    <t>17</t>
  </si>
  <si>
    <t>762361332</t>
  </si>
  <si>
    <t>Konstrukční a vyrovnávací vrstva pod klempířské prvky (atiky) z vodovzdorné překližky tl 21 mm</t>
  </si>
  <si>
    <t>-1833268790</t>
  </si>
  <si>
    <t>764</t>
  </si>
  <si>
    <t>Konstrukce klempířské</t>
  </si>
  <si>
    <t>18</t>
  </si>
  <si>
    <t>764011401</t>
  </si>
  <si>
    <t>Podkladní plech z PZ plechu pro hřebeny, nároží, úžlabí nebo okapové hrany tl 0,55 mm rš 150 mm</t>
  </si>
  <si>
    <t>1252006329</t>
  </si>
  <si>
    <t>19</t>
  </si>
  <si>
    <t>764218606</t>
  </si>
  <si>
    <t>Oplechování rovné římsy mechanicky kotvené z Pz s upraveným povrchem rš 500 mm, RAL 7016</t>
  </si>
  <si>
    <t>1427725491</t>
  </si>
  <si>
    <t>20</t>
  </si>
  <si>
    <t>764511602</t>
  </si>
  <si>
    <t>Žlab podokapní půlkruhový z Pz s povrchovou úpravou rš 330 mm, RAL 7016</t>
  </si>
  <si>
    <t>-1470135195</t>
  </si>
  <si>
    <t>764511642</t>
  </si>
  <si>
    <t>Kotlík oválný (trychtýřový) pro podokapní žlaby z Pz s povrchovou úpravou 330/100 mm, RAL 7016</t>
  </si>
  <si>
    <t>kus</t>
  </si>
  <si>
    <t>734105127</t>
  </si>
  <si>
    <t>22</t>
  </si>
  <si>
    <t>764518622</t>
  </si>
  <si>
    <t>Svody kruhové včetně objímek, kolen, odskoků z Pz s povrchovou úpravou průměru 100 mm, RAL 7016</t>
  </si>
  <si>
    <t>-49310806</t>
  </si>
  <si>
    <t>4,2+3,2</t>
  </si>
  <si>
    <t>767</t>
  </si>
  <si>
    <t>Konstrukce zámečnické</t>
  </si>
  <si>
    <t>23</t>
  </si>
  <si>
    <t>70921302</t>
  </si>
  <si>
    <t>kotvicí bod pro trapézové a sendvičových konstrukce dl 400mm</t>
  </si>
  <si>
    <t>-1149546274</t>
  </si>
  <si>
    <t>24</t>
  </si>
  <si>
    <t>70921307</t>
  </si>
  <si>
    <t>kotvicí bod pro trapézové a sendvičových konstrukce ztužený dl 400mm</t>
  </si>
  <si>
    <t>1439510502</t>
  </si>
  <si>
    <t>25</t>
  </si>
  <si>
    <t>31452201</t>
  </si>
  <si>
    <t>nerezové lano určené pro systémy s požadavkem na permanentní kotvicí vedení tl 8mm</t>
  </si>
  <si>
    <t>-194747868</t>
  </si>
  <si>
    <t>26</t>
  </si>
  <si>
    <t>31452203</t>
  </si>
  <si>
    <t>koncovka k nerez lanu napínací pro systémy s požadavkem na permanentní kotvicí vedení lano tl 8mm</t>
  </si>
  <si>
    <t>1741751744</t>
  </si>
  <si>
    <t>27</t>
  </si>
  <si>
    <t>31452205</t>
  </si>
  <si>
    <t>koncovka k nerez lanu pevná určená k nalisování na nerezové lano lano tl 8mm</t>
  </si>
  <si>
    <t>1526090684</t>
  </si>
  <si>
    <t>28</t>
  </si>
  <si>
    <t>31452206</t>
  </si>
  <si>
    <t>oko spojovací k nerez lanu pro systémy pro systémy s požadavkem na permanentní kotvicí vedení</t>
  </si>
  <si>
    <t>459436523</t>
  </si>
  <si>
    <t>29</t>
  </si>
  <si>
    <t>TWT.TSLKPr1</t>
  </si>
  <si>
    <t>Pevná koncovka TSL-KP8</t>
  </si>
  <si>
    <t>573755042</t>
  </si>
  <si>
    <t>30</t>
  </si>
  <si>
    <t>TWT.TSLSC</t>
  </si>
  <si>
    <t>Spojovací oko TSL-SOS</t>
  </si>
  <si>
    <t>-1745543495</t>
  </si>
  <si>
    <t>31</t>
  </si>
  <si>
    <t>767881118</t>
  </si>
  <si>
    <t>Montáž bodů záchytného systému do trapézového plechu samořeznými vruty, příchytkami</t>
  </si>
  <si>
    <t>soubor</t>
  </si>
  <si>
    <t>-1363620588</t>
  </si>
  <si>
    <t>28342010</t>
  </si>
  <si>
    <t>manžeta těsnící pro prostupy hydroizolací z PVC uzavřená kruhová vnitřní průměr 11-35</t>
  </si>
  <si>
    <t>346477410</t>
  </si>
  <si>
    <t>33</t>
  </si>
  <si>
    <t>28342011</t>
  </si>
  <si>
    <t>manžeta těsnící pro prostupy hydroizolací z PVC uzavřená kruhová vnitřní průměr 40-70</t>
  </si>
  <si>
    <t>-1542580022</t>
  </si>
  <si>
    <t>34</t>
  </si>
  <si>
    <t>TWTR1</t>
  </si>
  <si>
    <t>Tvarovka kruhová uzavřená průměr 11 mm</t>
  </si>
  <si>
    <t>776412522</t>
  </si>
  <si>
    <t>P</t>
  </si>
  <si>
    <t>Poznámka k položce:_x000d_
tvarovky pro prostupy hydroizolací z PVC fólií</t>
  </si>
  <si>
    <t>35</t>
  </si>
  <si>
    <t>TWTR2</t>
  </si>
  <si>
    <t>Tvarovka kruhová uzavřená průměr 43 mm</t>
  </si>
  <si>
    <t>173622510</t>
  </si>
  <si>
    <t>OST</t>
  </si>
  <si>
    <t>Revize a předání do užívání</t>
  </si>
  <si>
    <t>36</t>
  </si>
  <si>
    <t>ZACHREV</t>
  </si>
  <si>
    <t>Revize a předání do užívání záchytného systému</t>
  </si>
  <si>
    <t>1024</t>
  </si>
  <si>
    <t>-169889142</t>
  </si>
  <si>
    <t>VRN</t>
  </si>
  <si>
    <t>Vedlejší rozpočtové náklady</t>
  </si>
  <si>
    <t>VRN3</t>
  </si>
  <si>
    <t>SPOLEČNÉ POLOŽKY</t>
  </si>
  <si>
    <t>37</t>
  </si>
  <si>
    <t>VRN1</t>
  </si>
  <si>
    <t>Výrobní dokumentace a koordinace</t>
  </si>
  <si>
    <t>1766842684</t>
  </si>
  <si>
    <t>38</t>
  </si>
  <si>
    <t>VRN2</t>
  </si>
  <si>
    <t>Pomocný spojovací materiál, detailová folie</t>
  </si>
  <si>
    <t>-1122080222</t>
  </si>
  <si>
    <t>39</t>
  </si>
  <si>
    <t>Vnitrostaveništní doprava a přesun hmot, lešení</t>
  </si>
  <si>
    <t>-328956820</t>
  </si>
  <si>
    <t>40</t>
  </si>
  <si>
    <t>VRN4</t>
  </si>
  <si>
    <t>Doprava osobní, doprava materiálu</t>
  </si>
  <si>
    <t>-362104746</t>
  </si>
  <si>
    <t>41</t>
  </si>
  <si>
    <t>VRN5</t>
  </si>
  <si>
    <t>Likvidace odpadu</t>
  </si>
  <si>
    <t>-1771281557</t>
  </si>
  <si>
    <t>SEZNAM FIGUR</t>
  </si>
  <si>
    <t>Výměra</t>
  </si>
  <si>
    <t>K1</t>
  </si>
  <si>
    <t>Kačírkový obsyp</t>
  </si>
  <si>
    <t>17,04</t>
  </si>
  <si>
    <t>Použití figury:</t>
  </si>
  <si>
    <t>V1</t>
  </si>
  <si>
    <t>Vegetační střecha - rohože</t>
  </si>
  <si>
    <t>145,7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</si>
</sst>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48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49</v>
      </c>
      <c r="AI60" s="40"/>
      <c r="AJ60" s="40"/>
      <c r="AK60" s="40"/>
      <c r="AL60" s="40"/>
      <c r="AM60" s="62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52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49</v>
      </c>
      <c r="AI75" s="40"/>
      <c r="AJ75" s="40"/>
      <c r="AK75" s="40"/>
      <c r="AL75" s="40"/>
      <c r="AM75" s="62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SO15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EKOLTES_SO15_biosolární střecha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23. 10. 2024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54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55</v>
      </c>
      <c r="D92" s="92"/>
      <c r="E92" s="92"/>
      <c r="F92" s="92"/>
      <c r="G92" s="92"/>
      <c r="H92" s="93"/>
      <c r="I92" s="94" t="s">
        <v>56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57</v>
      </c>
      <c r="AH92" s="92"/>
      <c r="AI92" s="92"/>
      <c r="AJ92" s="92"/>
      <c r="AK92" s="92"/>
      <c r="AL92" s="92"/>
      <c r="AM92" s="92"/>
      <c r="AN92" s="94" t="s">
        <v>58</v>
      </c>
      <c r="AO92" s="92"/>
      <c r="AP92" s="96"/>
      <c r="AQ92" s="97" t="s">
        <v>59</v>
      </c>
      <c r="AR92" s="42"/>
      <c r="AS92" s="98" t="s">
        <v>60</v>
      </c>
      <c r="AT92" s="99" t="s">
        <v>61</v>
      </c>
      <c r="AU92" s="99" t="s">
        <v>62</v>
      </c>
      <c r="AV92" s="99" t="s">
        <v>63</v>
      </c>
      <c r="AW92" s="99" t="s">
        <v>64</v>
      </c>
      <c r="AX92" s="99" t="s">
        <v>65</v>
      </c>
      <c r="AY92" s="99" t="s">
        <v>66</v>
      </c>
      <c r="AZ92" s="99" t="s">
        <v>67</v>
      </c>
      <c r="BA92" s="99" t="s">
        <v>68</v>
      </c>
      <c r="BB92" s="99" t="s">
        <v>69</v>
      </c>
      <c r="BC92" s="99" t="s">
        <v>70</v>
      </c>
      <c r="BD92" s="100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72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73</v>
      </c>
      <c r="BT94" s="115" t="s">
        <v>74</v>
      </c>
      <c r="BU94" s="116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24.75" customHeight="1">
      <c r="A95" s="117" t="s">
        <v>78</v>
      </c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'SO15a - EKOLTES_SO15_stře...'!J30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'SO15a - EKOLTES_SO15_stře...'!P125</f>
        <v>0</v>
      </c>
      <c r="AV95" s="126">
        <f>'SO15a - EKOLTES_SO15_stře...'!J33</f>
        <v>0</v>
      </c>
      <c r="AW95" s="126">
        <f>'SO15a - EKOLTES_SO15_stře...'!J34</f>
        <v>0</v>
      </c>
      <c r="AX95" s="126">
        <f>'SO15a - EKOLTES_SO15_stře...'!J35</f>
        <v>0</v>
      </c>
      <c r="AY95" s="126">
        <f>'SO15a - EKOLTES_SO15_stře...'!J36</f>
        <v>0</v>
      </c>
      <c r="AZ95" s="126">
        <f>'SO15a - EKOLTES_SO15_stře...'!F33</f>
        <v>0</v>
      </c>
      <c r="BA95" s="126">
        <f>'SO15a - EKOLTES_SO15_stře...'!F34</f>
        <v>0</v>
      </c>
      <c r="BB95" s="126">
        <f>'SO15a - EKOLTES_SO15_stře...'!F35</f>
        <v>0</v>
      </c>
      <c r="BC95" s="126">
        <f>'SO15a - EKOLTES_SO15_stře...'!F36</f>
        <v>0</v>
      </c>
      <c r="BD95" s="128">
        <f>'SO15a - EKOLTES_SO15_stře...'!F37</f>
        <v>0</v>
      </c>
      <c r="BE95" s="7"/>
      <c r="BT95" s="129" t="s">
        <v>82</v>
      </c>
      <c r="BV95" s="129" t="s">
        <v>76</v>
      </c>
      <c r="BW95" s="129" t="s">
        <v>83</v>
      </c>
      <c r="BX95" s="129" t="s">
        <v>5</v>
      </c>
      <c r="CL95" s="129" t="s">
        <v>1</v>
      </c>
      <c r="CM95" s="129" t="s">
        <v>84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Ymtyqgt+M0Afxr1wsm79xG/uYCX64WZipPkSUiqU0LKRhiYaiXq0GhowHBvxrLc8qlMdBNEdD3ReVxQ+AVPyAg==" hashValue="qGSI3HVxoZw9YAnIQsidC4W1nVeTFtdCp8Kz1io0mFoIZRtLA/2NorkfGIgzDmi/aLUHjKPghDMvOUdFMc/Uj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15a - EKOLTES_SO15_stř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  <c r="AZ2" s="130" t="s">
        <v>85</v>
      </c>
      <c r="BA2" s="130" t="s">
        <v>86</v>
      </c>
      <c r="BB2" s="130" t="s">
        <v>87</v>
      </c>
      <c r="BC2" s="130" t="s">
        <v>88</v>
      </c>
      <c r="BD2" s="13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8"/>
      <c r="AT3" s="15" t="s">
        <v>84</v>
      </c>
      <c r="AZ3" s="130" t="s">
        <v>90</v>
      </c>
      <c r="BA3" s="130" t="s">
        <v>91</v>
      </c>
      <c r="BB3" s="130" t="s">
        <v>92</v>
      </c>
      <c r="BC3" s="130" t="s">
        <v>93</v>
      </c>
      <c r="BD3" s="130" t="s">
        <v>89</v>
      </c>
    </row>
    <row r="4" s="1" customFormat="1" ht="24.96" customHeight="1">
      <c r="B4" s="18"/>
      <c r="D4" s="133" t="s">
        <v>94</v>
      </c>
      <c r="L4" s="18"/>
      <c r="M4" s="134" t="s">
        <v>10</v>
      </c>
      <c r="AT4" s="15" t="s">
        <v>4</v>
      </c>
      <c r="AZ4" s="130" t="s">
        <v>95</v>
      </c>
      <c r="BA4" s="130" t="s">
        <v>96</v>
      </c>
      <c r="BB4" s="130" t="s">
        <v>1</v>
      </c>
      <c r="BC4" s="130" t="s">
        <v>97</v>
      </c>
      <c r="BD4" s="130" t="s">
        <v>89</v>
      </c>
    </row>
    <row r="5" s="1" customFormat="1" ht="6.96" customHeight="1">
      <c r="B5" s="18"/>
      <c r="L5" s="18"/>
    </row>
    <row r="6" s="1" customFormat="1" ht="12" customHeight="1">
      <c r="B6" s="18"/>
      <c r="D6" s="135" t="s">
        <v>16</v>
      </c>
      <c r="L6" s="18"/>
    </row>
    <row r="7" s="1" customFormat="1" ht="16.5" customHeight="1">
      <c r="B7" s="18"/>
      <c r="E7" s="136" t="str">
        <f>'Rekapitulace stavby'!K6</f>
        <v>EKOLTES_SO15_biosolární střecha</v>
      </c>
      <c r="F7" s="135"/>
      <c r="G7" s="135"/>
      <c r="H7" s="135"/>
      <c r="L7" s="18"/>
    </row>
    <row r="8" s="2" customFormat="1" ht="12" customHeight="1">
      <c r="A8" s="36"/>
      <c r="B8" s="42"/>
      <c r="C8" s="36"/>
      <c r="D8" s="135" t="s">
        <v>98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99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5" t="s">
        <v>18</v>
      </c>
      <c r="E11" s="36"/>
      <c r="F11" s="138" t="s">
        <v>1</v>
      </c>
      <c r="G11" s="36"/>
      <c r="H11" s="36"/>
      <c r="I11" s="135" t="s">
        <v>19</v>
      </c>
      <c r="J11" s="138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5" t="s">
        <v>20</v>
      </c>
      <c r="E12" s="36"/>
      <c r="F12" s="138" t="s">
        <v>21</v>
      </c>
      <c r="G12" s="36"/>
      <c r="H12" s="36"/>
      <c r="I12" s="135" t="s">
        <v>22</v>
      </c>
      <c r="J12" s="139" t="str">
        <f>'Rekapitulace stavby'!AN8</f>
        <v>23. 10. 2024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5" t="s">
        <v>24</v>
      </c>
      <c r="E14" s="36"/>
      <c r="F14" s="36"/>
      <c r="G14" s="36"/>
      <c r="H14" s="36"/>
      <c r="I14" s="135" t="s">
        <v>25</v>
      </c>
      <c r="J14" s="138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tr">
        <f>IF('Rekapitulace stavby'!E11="","",'Rekapitulace stavby'!E11)</f>
        <v xml:space="preserve"> </v>
      </c>
      <c r="F15" s="36"/>
      <c r="G15" s="36"/>
      <c r="H15" s="36"/>
      <c r="I15" s="135" t="s">
        <v>26</v>
      </c>
      <c r="J15" s="138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5" t="s">
        <v>27</v>
      </c>
      <c r="E17" s="36"/>
      <c r="F17" s="36"/>
      <c r="G17" s="36"/>
      <c r="H17" s="36"/>
      <c r="I17" s="13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8"/>
      <c r="G18" s="138"/>
      <c r="H18" s="138"/>
      <c r="I18" s="135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5" t="s">
        <v>29</v>
      </c>
      <c r="E20" s="36"/>
      <c r="F20" s="36"/>
      <c r="G20" s="36"/>
      <c r="H20" s="36"/>
      <c r="I20" s="135" t="s">
        <v>25</v>
      </c>
      <c r="J20" s="138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5" t="s">
        <v>26</v>
      </c>
      <c r="J21" s="138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5" t="s">
        <v>31</v>
      </c>
      <c r="E23" s="36"/>
      <c r="F23" s="36"/>
      <c r="G23" s="36"/>
      <c r="H23" s="36"/>
      <c r="I23" s="135" t="s">
        <v>25</v>
      </c>
      <c r="J23" s="138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tr">
        <f>IF('Rekapitulace stavby'!E20="","",'Rekapitulace stavby'!E20)</f>
        <v xml:space="preserve"> </v>
      </c>
      <c r="F24" s="36"/>
      <c r="G24" s="36"/>
      <c r="H24" s="36"/>
      <c r="I24" s="135" t="s">
        <v>26</v>
      </c>
      <c r="J24" s="138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5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4"/>
      <c r="E29" s="144"/>
      <c r="F29" s="144"/>
      <c r="G29" s="144"/>
      <c r="H29" s="144"/>
      <c r="I29" s="144"/>
      <c r="J29" s="144"/>
      <c r="K29" s="144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5" t="s">
        <v>34</v>
      </c>
      <c r="E30" s="36"/>
      <c r="F30" s="36"/>
      <c r="G30" s="36"/>
      <c r="H30" s="36"/>
      <c r="I30" s="36"/>
      <c r="J30" s="146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4"/>
      <c r="E31" s="144"/>
      <c r="F31" s="144"/>
      <c r="G31" s="144"/>
      <c r="H31" s="144"/>
      <c r="I31" s="144"/>
      <c r="J31" s="144"/>
      <c r="K31" s="144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7" t="s">
        <v>36</v>
      </c>
      <c r="G32" s="36"/>
      <c r="H32" s="36"/>
      <c r="I32" s="147" t="s">
        <v>35</v>
      </c>
      <c r="J32" s="147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8" t="s">
        <v>38</v>
      </c>
      <c r="E33" s="135" t="s">
        <v>39</v>
      </c>
      <c r="F33" s="149">
        <f>ROUND((SUM(BE125:BE193)),  2)</f>
        <v>0</v>
      </c>
      <c r="G33" s="36"/>
      <c r="H33" s="36"/>
      <c r="I33" s="150">
        <v>0.20999999999999999</v>
      </c>
      <c r="J33" s="149">
        <f>ROUND(((SUM(BE125:BE193))*I33),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5" t="s">
        <v>40</v>
      </c>
      <c r="F34" s="149">
        <f>ROUND((SUM(BF125:BF193)),  2)</f>
        <v>0</v>
      </c>
      <c r="G34" s="36"/>
      <c r="H34" s="36"/>
      <c r="I34" s="150">
        <v>0.12</v>
      </c>
      <c r="J34" s="149">
        <f>ROUND(((SUM(BF125:BF193))*I34),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5" t="s">
        <v>41</v>
      </c>
      <c r="F35" s="149">
        <f>ROUND((SUM(BG125:BG193)),  2)</f>
        <v>0</v>
      </c>
      <c r="G35" s="36"/>
      <c r="H35" s="36"/>
      <c r="I35" s="150">
        <v>0.20999999999999999</v>
      </c>
      <c r="J35" s="14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5" t="s">
        <v>42</v>
      </c>
      <c r="F36" s="149">
        <f>ROUND((SUM(BH125:BH193)),  2)</f>
        <v>0</v>
      </c>
      <c r="G36" s="36"/>
      <c r="H36" s="36"/>
      <c r="I36" s="150">
        <v>0.12</v>
      </c>
      <c r="J36" s="14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5" t="s">
        <v>43</v>
      </c>
      <c r="F37" s="149">
        <f>ROUND((SUM(BI125:BI193)),  2)</f>
        <v>0</v>
      </c>
      <c r="G37" s="36"/>
      <c r="H37" s="36"/>
      <c r="I37" s="150">
        <v>0</v>
      </c>
      <c r="J37" s="14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8" t="s">
        <v>47</v>
      </c>
      <c r="E50" s="159"/>
      <c r="F50" s="159"/>
      <c r="G50" s="158" t="s">
        <v>48</v>
      </c>
      <c r="H50" s="159"/>
      <c r="I50" s="159"/>
      <c r="J50" s="159"/>
      <c r="K50" s="15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0" t="s">
        <v>49</v>
      </c>
      <c r="E61" s="161"/>
      <c r="F61" s="162" t="s">
        <v>50</v>
      </c>
      <c r="G61" s="160" t="s">
        <v>49</v>
      </c>
      <c r="H61" s="161"/>
      <c r="I61" s="161"/>
      <c r="J61" s="163" t="s">
        <v>50</v>
      </c>
      <c r="K61" s="16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8" t="s">
        <v>51</v>
      </c>
      <c r="E65" s="164"/>
      <c r="F65" s="164"/>
      <c r="G65" s="158" t="s">
        <v>52</v>
      </c>
      <c r="H65" s="164"/>
      <c r="I65" s="164"/>
      <c r="J65" s="164"/>
      <c r="K65" s="16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0" t="s">
        <v>49</v>
      </c>
      <c r="E76" s="161"/>
      <c r="F76" s="162" t="s">
        <v>50</v>
      </c>
      <c r="G76" s="160" t="s">
        <v>49</v>
      </c>
      <c r="H76" s="161"/>
      <c r="I76" s="161"/>
      <c r="J76" s="163" t="s">
        <v>50</v>
      </c>
      <c r="K76" s="16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9" t="str">
        <f>E7</f>
        <v>EKOLTES_SO15_biosolární střecha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SO15a - EKOLTES_SO15_střešní plášť, záchytný systém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23. 10. 2024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0" t="s">
        <v>101</v>
      </c>
      <c r="D94" s="171"/>
      <c r="E94" s="171"/>
      <c r="F94" s="171"/>
      <c r="G94" s="171"/>
      <c r="H94" s="171"/>
      <c r="I94" s="171"/>
      <c r="J94" s="172" t="s">
        <v>102</v>
      </c>
      <c r="K94" s="171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3" t="s">
        <v>103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104</v>
      </c>
    </row>
    <row r="97" s="9" customFormat="1" ht="24.96" customHeight="1">
      <c r="A97" s="9"/>
      <c r="B97" s="174"/>
      <c r="C97" s="175"/>
      <c r="D97" s="176" t="s">
        <v>105</v>
      </c>
      <c r="E97" s="177"/>
      <c r="F97" s="177"/>
      <c r="G97" s="177"/>
      <c r="H97" s="177"/>
      <c r="I97" s="177"/>
      <c r="J97" s="178">
        <f>J126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4"/>
      <c r="C98" s="175"/>
      <c r="D98" s="176" t="s">
        <v>106</v>
      </c>
      <c r="E98" s="177"/>
      <c r="F98" s="177"/>
      <c r="G98" s="177"/>
      <c r="H98" s="177"/>
      <c r="I98" s="177"/>
      <c r="J98" s="178">
        <f>J132</f>
        <v>0</v>
      </c>
      <c r="K98" s="175"/>
      <c r="L98" s="17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0"/>
      <c r="C99" s="181"/>
      <c r="D99" s="182" t="s">
        <v>107</v>
      </c>
      <c r="E99" s="183"/>
      <c r="F99" s="183"/>
      <c r="G99" s="183"/>
      <c r="H99" s="183"/>
      <c r="I99" s="183"/>
      <c r="J99" s="184">
        <f>J133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108</v>
      </c>
      <c r="E100" s="183"/>
      <c r="F100" s="183"/>
      <c r="G100" s="183"/>
      <c r="H100" s="183"/>
      <c r="I100" s="183"/>
      <c r="J100" s="184">
        <f>J157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109</v>
      </c>
      <c r="E101" s="183"/>
      <c r="F101" s="183"/>
      <c r="G101" s="183"/>
      <c r="H101" s="183"/>
      <c r="I101" s="183"/>
      <c r="J101" s="184">
        <f>J161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110</v>
      </c>
      <c r="E102" s="183"/>
      <c r="F102" s="183"/>
      <c r="G102" s="183"/>
      <c r="H102" s="183"/>
      <c r="I102" s="183"/>
      <c r="J102" s="184">
        <f>J169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111</v>
      </c>
      <c r="E103" s="183"/>
      <c r="F103" s="183"/>
      <c r="G103" s="183"/>
      <c r="H103" s="183"/>
      <c r="I103" s="183"/>
      <c r="J103" s="184">
        <f>J185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4"/>
      <c r="C104" s="175"/>
      <c r="D104" s="176" t="s">
        <v>112</v>
      </c>
      <c r="E104" s="177"/>
      <c r="F104" s="177"/>
      <c r="G104" s="177"/>
      <c r="H104" s="177"/>
      <c r="I104" s="177"/>
      <c r="J104" s="178">
        <f>J187</f>
        <v>0</v>
      </c>
      <c r="K104" s="175"/>
      <c r="L104" s="17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81"/>
      <c r="D105" s="182" t="s">
        <v>113</v>
      </c>
      <c r="E105" s="183"/>
      <c r="F105" s="183"/>
      <c r="G105" s="183"/>
      <c r="H105" s="183"/>
      <c r="I105" s="183"/>
      <c r="J105" s="184">
        <f>J188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114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169" t="str">
        <f>E7</f>
        <v>EKOLTES_SO15_biosolární střecha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98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SO15a - EKOLTES_SO15_střešní plášť, záchytný systém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 xml:space="preserve"> </v>
      </c>
      <c r="G119" s="38"/>
      <c r="H119" s="38"/>
      <c r="I119" s="30" t="s">
        <v>22</v>
      </c>
      <c r="J119" s="77" t="str">
        <f>IF(J12="","",J12)</f>
        <v>23. 10. 2024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E15</f>
        <v xml:space="preserve"> </v>
      </c>
      <c r="G121" s="38"/>
      <c r="H121" s="38"/>
      <c r="I121" s="30" t="s">
        <v>29</v>
      </c>
      <c r="J121" s="34" t="str">
        <f>E21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8"/>
      <c r="E122" s="38"/>
      <c r="F122" s="25" t="str">
        <f>IF(E18="","",E18)</f>
        <v>Vyplň údaj</v>
      </c>
      <c r="G122" s="38"/>
      <c r="H122" s="38"/>
      <c r="I122" s="30" t="s">
        <v>31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6"/>
      <c r="B124" s="187"/>
      <c r="C124" s="188" t="s">
        <v>115</v>
      </c>
      <c r="D124" s="189" t="s">
        <v>59</v>
      </c>
      <c r="E124" s="189" t="s">
        <v>55</v>
      </c>
      <c r="F124" s="189" t="s">
        <v>56</v>
      </c>
      <c r="G124" s="189" t="s">
        <v>116</v>
      </c>
      <c r="H124" s="189" t="s">
        <v>117</v>
      </c>
      <c r="I124" s="189" t="s">
        <v>118</v>
      </c>
      <c r="J124" s="189" t="s">
        <v>102</v>
      </c>
      <c r="K124" s="190" t="s">
        <v>119</v>
      </c>
      <c r="L124" s="191"/>
      <c r="M124" s="98" t="s">
        <v>1</v>
      </c>
      <c r="N124" s="99" t="s">
        <v>38</v>
      </c>
      <c r="O124" s="99" t="s">
        <v>120</v>
      </c>
      <c r="P124" s="99" t="s">
        <v>121</v>
      </c>
      <c r="Q124" s="99" t="s">
        <v>122</v>
      </c>
      <c r="R124" s="99" t="s">
        <v>123</v>
      </c>
      <c r="S124" s="99" t="s">
        <v>124</v>
      </c>
      <c r="T124" s="100" t="s">
        <v>125</v>
      </c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</row>
    <row r="125" s="2" customFormat="1" ht="22.8" customHeight="1">
      <c r="A125" s="36"/>
      <c r="B125" s="37"/>
      <c r="C125" s="105" t="s">
        <v>126</v>
      </c>
      <c r="D125" s="38"/>
      <c r="E125" s="38"/>
      <c r="F125" s="38"/>
      <c r="G125" s="38"/>
      <c r="H125" s="38"/>
      <c r="I125" s="38"/>
      <c r="J125" s="192">
        <f>BK125</f>
        <v>0</v>
      </c>
      <c r="K125" s="38"/>
      <c r="L125" s="42"/>
      <c r="M125" s="101"/>
      <c r="N125" s="193"/>
      <c r="O125" s="102"/>
      <c r="P125" s="194">
        <f>P126+P132+P187</f>
        <v>0</v>
      </c>
      <c r="Q125" s="102"/>
      <c r="R125" s="194">
        <f>R126+R132+R187</f>
        <v>2.1974387800000001</v>
      </c>
      <c r="S125" s="102"/>
      <c r="T125" s="195">
        <f>T126+T132+T187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73</v>
      </c>
      <c r="AU125" s="15" t="s">
        <v>104</v>
      </c>
      <c r="BK125" s="196">
        <f>BK126+BK132+BK187</f>
        <v>0</v>
      </c>
    </row>
    <row r="126" s="12" customFormat="1" ht="25.92" customHeight="1">
      <c r="A126" s="12"/>
      <c r="B126" s="197"/>
      <c r="C126" s="198"/>
      <c r="D126" s="199" t="s">
        <v>73</v>
      </c>
      <c r="E126" s="200" t="s">
        <v>127</v>
      </c>
      <c r="F126" s="200" t="s">
        <v>128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SUM(P127:P131)</f>
        <v>0</v>
      </c>
      <c r="Q126" s="205"/>
      <c r="R126" s="206">
        <f>SUM(R127:R131)</f>
        <v>0.37095600000000001</v>
      </c>
      <c r="S126" s="205"/>
      <c r="T126" s="207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84</v>
      </c>
      <c r="AT126" s="209" t="s">
        <v>73</v>
      </c>
      <c r="AU126" s="209" t="s">
        <v>74</v>
      </c>
      <c r="AY126" s="208" t="s">
        <v>129</v>
      </c>
      <c r="BK126" s="210">
        <f>SUM(BK127:BK131)</f>
        <v>0</v>
      </c>
    </row>
    <row r="127" s="2" customFormat="1" ht="37.8" customHeight="1">
      <c r="A127" s="36"/>
      <c r="B127" s="37"/>
      <c r="C127" s="211" t="s">
        <v>82</v>
      </c>
      <c r="D127" s="211" t="s">
        <v>130</v>
      </c>
      <c r="E127" s="212" t="s">
        <v>131</v>
      </c>
      <c r="F127" s="213" t="s">
        <v>132</v>
      </c>
      <c r="G127" s="214" t="s">
        <v>92</v>
      </c>
      <c r="H127" s="215">
        <v>162.69999999999999</v>
      </c>
      <c r="I127" s="216"/>
      <c r="J127" s="217">
        <f>ROUND(I127*H127,2)</f>
        <v>0</v>
      </c>
      <c r="K127" s="213" t="s">
        <v>133</v>
      </c>
      <c r="L127" s="42"/>
      <c r="M127" s="218" t="s">
        <v>1</v>
      </c>
      <c r="N127" s="219" t="s">
        <v>39</v>
      </c>
      <c r="O127" s="89"/>
      <c r="P127" s="220">
        <f>O127*H127</f>
        <v>0</v>
      </c>
      <c r="Q127" s="220">
        <v>0.00012</v>
      </c>
      <c r="R127" s="220">
        <f>Q127*H127</f>
        <v>0.019524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134</v>
      </c>
      <c r="AT127" s="222" t="s">
        <v>130</v>
      </c>
      <c r="AU127" s="222" t="s">
        <v>82</v>
      </c>
      <c r="AY127" s="15" t="s">
        <v>129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82</v>
      </c>
      <c r="BK127" s="223">
        <f>ROUND(I127*H127,2)</f>
        <v>0</v>
      </c>
      <c r="BL127" s="15" t="s">
        <v>134</v>
      </c>
      <c r="BM127" s="222" t="s">
        <v>135</v>
      </c>
    </row>
    <row r="128" s="13" customFormat="1">
      <c r="A128" s="13"/>
      <c r="B128" s="224"/>
      <c r="C128" s="225"/>
      <c r="D128" s="226" t="s">
        <v>136</v>
      </c>
      <c r="E128" s="227" t="s">
        <v>1</v>
      </c>
      <c r="F128" s="228" t="s">
        <v>90</v>
      </c>
      <c r="G128" s="225"/>
      <c r="H128" s="229">
        <v>162.69999999999999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136</v>
      </c>
      <c r="AU128" s="235" t="s">
        <v>82</v>
      </c>
      <c r="AV128" s="13" t="s">
        <v>84</v>
      </c>
      <c r="AW128" s="13" t="s">
        <v>30</v>
      </c>
      <c r="AX128" s="13" t="s">
        <v>82</v>
      </c>
      <c r="AY128" s="235" t="s">
        <v>129</v>
      </c>
    </row>
    <row r="129" s="2" customFormat="1" ht="24.15" customHeight="1">
      <c r="A129" s="36"/>
      <c r="B129" s="37"/>
      <c r="C129" s="236" t="s">
        <v>84</v>
      </c>
      <c r="D129" s="236" t="s">
        <v>137</v>
      </c>
      <c r="E129" s="237" t="s">
        <v>138</v>
      </c>
      <c r="F129" s="238" t="s">
        <v>139</v>
      </c>
      <c r="G129" s="239" t="s">
        <v>92</v>
      </c>
      <c r="H129" s="240">
        <v>195.24000000000001</v>
      </c>
      <c r="I129" s="241"/>
      <c r="J129" s="242">
        <f>ROUND(I129*H129,2)</f>
        <v>0</v>
      </c>
      <c r="K129" s="238" t="s">
        <v>133</v>
      </c>
      <c r="L129" s="243"/>
      <c r="M129" s="244" t="s">
        <v>1</v>
      </c>
      <c r="N129" s="245" t="s">
        <v>39</v>
      </c>
      <c r="O129" s="89"/>
      <c r="P129" s="220">
        <f>O129*H129</f>
        <v>0</v>
      </c>
      <c r="Q129" s="220">
        <v>0.0018</v>
      </c>
      <c r="R129" s="220">
        <f>Q129*H129</f>
        <v>0.35143200000000002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140</v>
      </c>
      <c r="AT129" s="222" t="s">
        <v>137</v>
      </c>
      <c r="AU129" s="222" t="s">
        <v>82</v>
      </c>
      <c r="AY129" s="15" t="s">
        <v>129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82</v>
      </c>
      <c r="BK129" s="223">
        <f>ROUND(I129*H129,2)</f>
        <v>0</v>
      </c>
      <c r="BL129" s="15" t="s">
        <v>134</v>
      </c>
      <c r="BM129" s="222" t="s">
        <v>141</v>
      </c>
    </row>
    <row r="130" s="13" customFormat="1">
      <c r="A130" s="13"/>
      <c r="B130" s="224"/>
      <c r="C130" s="225"/>
      <c r="D130" s="226" t="s">
        <v>136</v>
      </c>
      <c r="E130" s="227" t="s">
        <v>1</v>
      </c>
      <c r="F130" s="228" t="s">
        <v>90</v>
      </c>
      <c r="G130" s="225"/>
      <c r="H130" s="229">
        <v>162.69999999999999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136</v>
      </c>
      <c r="AU130" s="235" t="s">
        <v>82</v>
      </c>
      <c r="AV130" s="13" t="s">
        <v>84</v>
      </c>
      <c r="AW130" s="13" t="s">
        <v>30</v>
      </c>
      <c r="AX130" s="13" t="s">
        <v>82</v>
      </c>
      <c r="AY130" s="235" t="s">
        <v>129</v>
      </c>
    </row>
    <row r="131" s="13" customFormat="1">
      <c r="A131" s="13"/>
      <c r="B131" s="224"/>
      <c r="C131" s="225"/>
      <c r="D131" s="226" t="s">
        <v>136</v>
      </c>
      <c r="E131" s="225"/>
      <c r="F131" s="228" t="s">
        <v>142</v>
      </c>
      <c r="G131" s="225"/>
      <c r="H131" s="229">
        <v>195.24000000000001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136</v>
      </c>
      <c r="AU131" s="235" t="s">
        <v>82</v>
      </c>
      <c r="AV131" s="13" t="s">
        <v>84</v>
      </c>
      <c r="AW131" s="13" t="s">
        <v>4</v>
      </c>
      <c r="AX131" s="13" t="s">
        <v>82</v>
      </c>
      <c r="AY131" s="235" t="s">
        <v>129</v>
      </c>
    </row>
    <row r="132" s="12" customFormat="1" ht="25.92" customHeight="1">
      <c r="A132" s="12"/>
      <c r="B132" s="197"/>
      <c r="C132" s="198"/>
      <c r="D132" s="199" t="s">
        <v>73</v>
      </c>
      <c r="E132" s="200" t="s">
        <v>143</v>
      </c>
      <c r="F132" s="200" t="s">
        <v>144</v>
      </c>
      <c r="G132" s="198"/>
      <c r="H132" s="198"/>
      <c r="I132" s="201"/>
      <c r="J132" s="202">
        <f>BK132</f>
        <v>0</v>
      </c>
      <c r="K132" s="198"/>
      <c r="L132" s="203"/>
      <c r="M132" s="204"/>
      <c r="N132" s="205"/>
      <c r="O132" s="205"/>
      <c r="P132" s="206">
        <f>P133+P157+P161+P169+P185</f>
        <v>0</v>
      </c>
      <c r="Q132" s="205"/>
      <c r="R132" s="206">
        <f>R133+R157+R161+R169+R185</f>
        <v>1.8264827800000001</v>
      </c>
      <c r="S132" s="205"/>
      <c r="T132" s="207">
        <f>T133+T157+T161+T169+T185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73</v>
      </c>
      <c r="AU132" s="209" t="s">
        <v>74</v>
      </c>
      <c r="AY132" s="208" t="s">
        <v>129</v>
      </c>
      <c r="BK132" s="210">
        <f>BK133+BK157+BK161+BK169+BK185</f>
        <v>0</v>
      </c>
    </row>
    <row r="133" s="12" customFormat="1" ht="22.8" customHeight="1">
      <c r="A133" s="12"/>
      <c r="B133" s="197"/>
      <c r="C133" s="198"/>
      <c r="D133" s="199" t="s">
        <v>73</v>
      </c>
      <c r="E133" s="246" t="s">
        <v>145</v>
      </c>
      <c r="F133" s="246" t="s">
        <v>146</v>
      </c>
      <c r="G133" s="198"/>
      <c r="H133" s="198"/>
      <c r="I133" s="201"/>
      <c r="J133" s="247">
        <f>BK133</f>
        <v>0</v>
      </c>
      <c r="K133" s="198"/>
      <c r="L133" s="203"/>
      <c r="M133" s="204"/>
      <c r="N133" s="205"/>
      <c r="O133" s="205"/>
      <c r="P133" s="206">
        <f>SUM(P134:P156)</f>
        <v>0</v>
      </c>
      <c r="Q133" s="205"/>
      <c r="R133" s="206">
        <f>SUM(R134:R156)</f>
        <v>0.79194377999999999</v>
      </c>
      <c r="S133" s="205"/>
      <c r="T133" s="207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84</v>
      </c>
      <c r="AT133" s="209" t="s">
        <v>73</v>
      </c>
      <c r="AU133" s="209" t="s">
        <v>82</v>
      </c>
      <c r="AY133" s="208" t="s">
        <v>129</v>
      </c>
      <c r="BK133" s="210">
        <f>SUM(BK134:BK156)</f>
        <v>0</v>
      </c>
    </row>
    <row r="134" s="2" customFormat="1" ht="24.15" customHeight="1">
      <c r="A134" s="36"/>
      <c r="B134" s="37"/>
      <c r="C134" s="211" t="s">
        <v>89</v>
      </c>
      <c r="D134" s="211" t="s">
        <v>130</v>
      </c>
      <c r="E134" s="212" t="s">
        <v>147</v>
      </c>
      <c r="F134" s="213" t="s">
        <v>148</v>
      </c>
      <c r="G134" s="214" t="s">
        <v>92</v>
      </c>
      <c r="H134" s="215">
        <v>162.69999999999999</v>
      </c>
      <c r="I134" s="216"/>
      <c r="J134" s="217">
        <f>ROUND(I134*H134,2)</f>
        <v>0</v>
      </c>
      <c r="K134" s="213" t="s">
        <v>133</v>
      </c>
      <c r="L134" s="42"/>
      <c r="M134" s="218" t="s">
        <v>1</v>
      </c>
      <c r="N134" s="219" t="s">
        <v>39</v>
      </c>
      <c r="O134" s="89"/>
      <c r="P134" s="220">
        <f>O134*H134</f>
        <v>0</v>
      </c>
      <c r="Q134" s="220">
        <v>0.00019000000000000001</v>
      </c>
      <c r="R134" s="220">
        <f>Q134*H134</f>
        <v>0.030913</v>
      </c>
      <c r="S134" s="220">
        <v>0</v>
      </c>
      <c r="T134" s="22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2" t="s">
        <v>134</v>
      </c>
      <c r="AT134" s="222" t="s">
        <v>130</v>
      </c>
      <c r="AU134" s="222" t="s">
        <v>84</v>
      </c>
      <c r="AY134" s="15" t="s">
        <v>129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82</v>
      </c>
      <c r="BK134" s="223">
        <f>ROUND(I134*H134,2)</f>
        <v>0</v>
      </c>
      <c r="BL134" s="15" t="s">
        <v>134</v>
      </c>
      <c r="BM134" s="222" t="s">
        <v>149</v>
      </c>
    </row>
    <row r="135" s="13" customFormat="1">
      <c r="A135" s="13"/>
      <c r="B135" s="224"/>
      <c r="C135" s="225"/>
      <c r="D135" s="226" t="s">
        <v>136</v>
      </c>
      <c r="E135" s="227" t="s">
        <v>1</v>
      </c>
      <c r="F135" s="228" t="s">
        <v>90</v>
      </c>
      <c r="G135" s="225"/>
      <c r="H135" s="229">
        <v>162.69999999999999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136</v>
      </c>
      <c r="AU135" s="235" t="s">
        <v>84</v>
      </c>
      <c r="AV135" s="13" t="s">
        <v>84</v>
      </c>
      <c r="AW135" s="13" t="s">
        <v>30</v>
      </c>
      <c r="AX135" s="13" t="s">
        <v>82</v>
      </c>
      <c r="AY135" s="235" t="s">
        <v>129</v>
      </c>
    </row>
    <row r="136" s="2" customFormat="1" ht="24.15" customHeight="1">
      <c r="A136" s="36"/>
      <c r="B136" s="37"/>
      <c r="C136" s="236" t="s">
        <v>150</v>
      </c>
      <c r="D136" s="236" t="s">
        <v>137</v>
      </c>
      <c r="E136" s="237" t="s">
        <v>151</v>
      </c>
      <c r="F136" s="238" t="s">
        <v>152</v>
      </c>
      <c r="G136" s="239" t="s">
        <v>92</v>
      </c>
      <c r="H136" s="240">
        <v>189.62700000000001</v>
      </c>
      <c r="I136" s="241"/>
      <c r="J136" s="242">
        <f>ROUND(I136*H136,2)</f>
        <v>0</v>
      </c>
      <c r="K136" s="238" t="s">
        <v>133</v>
      </c>
      <c r="L136" s="243"/>
      <c r="M136" s="244" t="s">
        <v>1</v>
      </c>
      <c r="N136" s="245" t="s">
        <v>39</v>
      </c>
      <c r="O136" s="89"/>
      <c r="P136" s="220">
        <f>O136*H136</f>
        <v>0</v>
      </c>
      <c r="Q136" s="220">
        <v>0.00013999999999999999</v>
      </c>
      <c r="R136" s="220">
        <f>Q136*H136</f>
        <v>0.02654778</v>
      </c>
      <c r="S136" s="220">
        <v>0</v>
      </c>
      <c r="T136" s="22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2" t="s">
        <v>140</v>
      </c>
      <c r="AT136" s="222" t="s">
        <v>137</v>
      </c>
      <c r="AU136" s="222" t="s">
        <v>84</v>
      </c>
      <c r="AY136" s="15" t="s">
        <v>129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82</v>
      </c>
      <c r="BK136" s="223">
        <f>ROUND(I136*H136,2)</f>
        <v>0</v>
      </c>
      <c r="BL136" s="15" t="s">
        <v>134</v>
      </c>
      <c r="BM136" s="222" t="s">
        <v>153</v>
      </c>
    </row>
    <row r="137" s="13" customFormat="1">
      <c r="A137" s="13"/>
      <c r="B137" s="224"/>
      <c r="C137" s="225"/>
      <c r="D137" s="226" t="s">
        <v>136</v>
      </c>
      <c r="E137" s="225"/>
      <c r="F137" s="228" t="s">
        <v>154</v>
      </c>
      <c r="G137" s="225"/>
      <c r="H137" s="229">
        <v>189.62700000000001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136</v>
      </c>
      <c r="AU137" s="235" t="s">
        <v>84</v>
      </c>
      <c r="AV137" s="13" t="s">
        <v>84</v>
      </c>
      <c r="AW137" s="13" t="s">
        <v>4</v>
      </c>
      <c r="AX137" s="13" t="s">
        <v>82</v>
      </c>
      <c r="AY137" s="235" t="s">
        <v>129</v>
      </c>
    </row>
    <row r="138" s="2" customFormat="1" ht="24.15" customHeight="1">
      <c r="A138" s="36"/>
      <c r="B138" s="37"/>
      <c r="C138" s="211" t="s">
        <v>155</v>
      </c>
      <c r="D138" s="211" t="s">
        <v>130</v>
      </c>
      <c r="E138" s="212" t="s">
        <v>156</v>
      </c>
      <c r="F138" s="213" t="s">
        <v>148</v>
      </c>
      <c r="G138" s="214" t="s">
        <v>92</v>
      </c>
      <c r="H138" s="215">
        <v>162.69999999999999</v>
      </c>
      <c r="I138" s="216"/>
      <c r="J138" s="217">
        <f>ROUND(I138*H138,2)</f>
        <v>0</v>
      </c>
      <c r="K138" s="213" t="s">
        <v>133</v>
      </c>
      <c r="L138" s="42"/>
      <c r="M138" s="218" t="s">
        <v>1</v>
      </c>
      <c r="N138" s="219" t="s">
        <v>39</v>
      </c>
      <c r="O138" s="89"/>
      <c r="P138" s="220">
        <f>O138*H138</f>
        <v>0</v>
      </c>
      <c r="Q138" s="220">
        <v>0.00019000000000000001</v>
      </c>
      <c r="R138" s="220">
        <f>Q138*H138</f>
        <v>0.030913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134</v>
      </c>
      <c r="AT138" s="222" t="s">
        <v>130</v>
      </c>
      <c r="AU138" s="222" t="s">
        <v>84</v>
      </c>
      <c r="AY138" s="15" t="s">
        <v>129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82</v>
      </c>
      <c r="BK138" s="223">
        <f>ROUND(I138*H138,2)</f>
        <v>0</v>
      </c>
      <c r="BL138" s="15" t="s">
        <v>134</v>
      </c>
      <c r="BM138" s="222" t="s">
        <v>157</v>
      </c>
    </row>
    <row r="139" s="13" customFormat="1">
      <c r="A139" s="13"/>
      <c r="B139" s="224"/>
      <c r="C139" s="225"/>
      <c r="D139" s="226" t="s">
        <v>136</v>
      </c>
      <c r="E139" s="227" t="s">
        <v>1</v>
      </c>
      <c r="F139" s="228" t="s">
        <v>90</v>
      </c>
      <c r="G139" s="225"/>
      <c r="H139" s="229">
        <v>162.69999999999999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136</v>
      </c>
      <c r="AU139" s="235" t="s">
        <v>84</v>
      </c>
      <c r="AV139" s="13" t="s">
        <v>84</v>
      </c>
      <c r="AW139" s="13" t="s">
        <v>30</v>
      </c>
      <c r="AX139" s="13" t="s">
        <v>82</v>
      </c>
      <c r="AY139" s="235" t="s">
        <v>129</v>
      </c>
    </row>
    <row r="140" s="2" customFormat="1" ht="33" customHeight="1">
      <c r="A140" s="36"/>
      <c r="B140" s="37"/>
      <c r="C140" s="211" t="s">
        <v>158</v>
      </c>
      <c r="D140" s="211" t="s">
        <v>130</v>
      </c>
      <c r="E140" s="212" t="s">
        <v>159</v>
      </c>
      <c r="F140" s="213" t="s">
        <v>160</v>
      </c>
      <c r="G140" s="214" t="s">
        <v>92</v>
      </c>
      <c r="H140" s="215">
        <v>18.300000000000001</v>
      </c>
      <c r="I140" s="216"/>
      <c r="J140" s="217">
        <f>ROUND(I140*H140,2)</f>
        <v>0</v>
      </c>
      <c r="K140" s="213" t="s">
        <v>133</v>
      </c>
      <c r="L140" s="42"/>
      <c r="M140" s="218" t="s">
        <v>1</v>
      </c>
      <c r="N140" s="219" t="s">
        <v>39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2" t="s">
        <v>134</v>
      </c>
      <c r="AT140" s="222" t="s">
        <v>130</v>
      </c>
      <c r="AU140" s="222" t="s">
        <v>84</v>
      </c>
      <c r="AY140" s="15" t="s">
        <v>129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82</v>
      </c>
      <c r="BK140" s="223">
        <f>ROUND(I140*H140,2)</f>
        <v>0</v>
      </c>
      <c r="BL140" s="15" t="s">
        <v>134</v>
      </c>
      <c r="BM140" s="222" t="s">
        <v>161</v>
      </c>
    </row>
    <row r="141" s="13" customFormat="1">
      <c r="A141" s="13"/>
      <c r="B141" s="224"/>
      <c r="C141" s="225"/>
      <c r="D141" s="226" t="s">
        <v>136</v>
      </c>
      <c r="E141" s="227" t="s">
        <v>1</v>
      </c>
      <c r="F141" s="228" t="s">
        <v>162</v>
      </c>
      <c r="G141" s="225"/>
      <c r="H141" s="229">
        <v>18.300000000000001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136</v>
      </c>
      <c r="AU141" s="235" t="s">
        <v>84</v>
      </c>
      <c r="AV141" s="13" t="s">
        <v>84</v>
      </c>
      <c r="AW141" s="13" t="s">
        <v>30</v>
      </c>
      <c r="AX141" s="13" t="s">
        <v>82</v>
      </c>
      <c r="AY141" s="235" t="s">
        <v>129</v>
      </c>
    </row>
    <row r="142" s="2" customFormat="1" ht="33" customHeight="1">
      <c r="A142" s="36"/>
      <c r="B142" s="37"/>
      <c r="C142" s="236" t="s">
        <v>163</v>
      </c>
      <c r="D142" s="236" t="s">
        <v>137</v>
      </c>
      <c r="E142" s="237" t="s">
        <v>164</v>
      </c>
      <c r="F142" s="238" t="s">
        <v>165</v>
      </c>
      <c r="G142" s="239" t="s">
        <v>92</v>
      </c>
      <c r="H142" s="240">
        <v>217.19999999999999</v>
      </c>
      <c r="I142" s="241"/>
      <c r="J142" s="242">
        <f>ROUND(I142*H142,2)</f>
        <v>0</v>
      </c>
      <c r="K142" s="238" t="s">
        <v>133</v>
      </c>
      <c r="L142" s="243"/>
      <c r="M142" s="244" t="s">
        <v>1</v>
      </c>
      <c r="N142" s="245" t="s">
        <v>39</v>
      </c>
      <c r="O142" s="89"/>
      <c r="P142" s="220">
        <f>O142*H142</f>
        <v>0</v>
      </c>
      <c r="Q142" s="220">
        <v>0.0022300000000000002</v>
      </c>
      <c r="R142" s="220">
        <f>Q142*H142</f>
        <v>0.48435600000000001</v>
      </c>
      <c r="S142" s="220">
        <v>0</v>
      </c>
      <c r="T142" s="22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2" t="s">
        <v>140</v>
      </c>
      <c r="AT142" s="222" t="s">
        <v>137</v>
      </c>
      <c r="AU142" s="222" t="s">
        <v>84</v>
      </c>
      <c r="AY142" s="15" t="s">
        <v>129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82</v>
      </c>
      <c r="BK142" s="223">
        <f>ROUND(I142*H142,2)</f>
        <v>0</v>
      </c>
      <c r="BL142" s="15" t="s">
        <v>134</v>
      </c>
      <c r="BM142" s="222" t="s">
        <v>166</v>
      </c>
    </row>
    <row r="143" s="13" customFormat="1">
      <c r="A143" s="13"/>
      <c r="B143" s="224"/>
      <c r="C143" s="225"/>
      <c r="D143" s="226" t="s">
        <v>136</v>
      </c>
      <c r="E143" s="225"/>
      <c r="F143" s="228" t="s">
        <v>167</v>
      </c>
      <c r="G143" s="225"/>
      <c r="H143" s="229">
        <v>217.19999999999999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136</v>
      </c>
      <c r="AU143" s="235" t="s">
        <v>84</v>
      </c>
      <c r="AV143" s="13" t="s">
        <v>84</v>
      </c>
      <c r="AW143" s="13" t="s">
        <v>4</v>
      </c>
      <c r="AX143" s="13" t="s">
        <v>82</v>
      </c>
      <c r="AY143" s="235" t="s">
        <v>129</v>
      </c>
    </row>
    <row r="144" s="2" customFormat="1" ht="37.8" customHeight="1">
      <c r="A144" s="36"/>
      <c r="B144" s="37"/>
      <c r="C144" s="211" t="s">
        <v>168</v>
      </c>
      <c r="D144" s="211" t="s">
        <v>130</v>
      </c>
      <c r="E144" s="212" t="s">
        <v>169</v>
      </c>
      <c r="F144" s="213" t="s">
        <v>170</v>
      </c>
      <c r="G144" s="214" t="s">
        <v>87</v>
      </c>
      <c r="H144" s="215">
        <v>21.399999999999999</v>
      </c>
      <c r="I144" s="216"/>
      <c r="J144" s="217">
        <f>ROUND(I144*H144,2)</f>
        <v>0</v>
      </c>
      <c r="K144" s="213" t="s">
        <v>133</v>
      </c>
      <c r="L144" s="42"/>
      <c r="M144" s="218" t="s">
        <v>1</v>
      </c>
      <c r="N144" s="219" t="s">
        <v>39</v>
      </c>
      <c r="O144" s="89"/>
      <c r="P144" s="220">
        <f>O144*H144</f>
        <v>0</v>
      </c>
      <c r="Q144" s="220">
        <v>0.0028600000000000001</v>
      </c>
      <c r="R144" s="220">
        <f>Q144*H144</f>
        <v>0.061204000000000001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134</v>
      </c>
      <c r="AT144" s="222" t="s">
        <v>130</v>
      </c>
      <c r="AU144" s="222" t="s">
        <v>84</v>
      </c>
      <c r="AY144" s="15" t="s">
        <v>129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82</v>
      </c>
      <c r="BK144" s="223">
        <f>ROUND(I144*H144,2)</f>
        <v>0</v>
      </c>
      <c r="BL144" s="15" t="s">
        <v>134</v>
      </c>
      <c r="BM144" s="222" t="s">
        <v>171</v>
      </c>
    </row>
    <row r="145" s="13" customFormat="1">
      <c r="A145" s="13"/>
      <c r="B145" s="224"/>
      <c r="C145" s="225"/>
      <c r="D145" s="226" t="s">
        <v>136</v>
      </c>
      <c r="E145" s="227" t="s">
        <v>1</v>
      </c>
      <c r="F145" s="228" t="s">
        <v>85</v>
      </c>
      <c r="G145" s="225"/>
      <c r="H145" s="229">
        <v>21.399999999999999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136</v>
      </c>
      <c r="AU145" s="235" t="s">
        <v>84</v>
      </c>
      <c r="AV145" s="13" t="s">
        <v>84</v>
      </c>
      <c r="AW145" s="13" t="s">
        <v>30</v>
      </c>
      <c r="AX145" s="13" t="s">
        <v>82</v>
      </c>
      <c r="AY145" s="235" t="s">
        <v>129</v>
      </c>
    </row>
    <row r="146" s="2" customFormat="1" ht="37.8" customHeight="1">
      <c r="A146" s="36"/>
      <c r="B146" s="37"/>
      <c r="C146" s="211" t="s">
        <v>172</v>
      </c>
      <c r="D146" s="211" t="s">
        <v>130</v>
      </c>
      <c r="E146" s="212" t="s">
        <v>173</v>
      </c>
      <c r="F146" s="213" t="s">
        <v>174</v>
      </c>
      <c r="G146" s="214" t="s">
        <v>87</v>
      </c>
      <c r="H146" s="215">
        <v>36.600000000000001</v>
      </c>
      <c r="I146" s="216"/>
      <c r="J146" s="217">
        <f>ROUND(I146*H146,2)</f>
        <v>0</v>
      </c>
      <c r="K146" s="213" t="s">
        <v>1</v>
      </c>
      <c r="L146" s="42"/>
      <c r="M146" s="218" t="s">
        <v>1</v>
      </c>
      <c r="N146" s="219" t="s">
        <v>39</v>
      </c>
      <c r="O146" s="89"/>
      <c r="P146" s="220">
        <f>O146*H146</f>
        <v>0</v>
      </c>
      <c r="Q146" s="220">
        <v>0.00165</v>
      </c>
      <c r="R146" s="220">
        <f>Q146*H146</f>
        <v>0.060389999999999999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134</v>
      </c>
      <c r="AT146" s="222" t="s">
        <v>130</v>
      </c>
      <c r="AU146" s="222" t="s">
        <v>84</v>
      </c>
      <c r="AY146" s="15" t="s">
        <v>129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82</v>
      </c>
      <c r="BK146" s="223">
        <f>ROUND(I146*H146,2)</f>
        <v>0</v>
      </c>
      <c r="BL146" s="15" t="s">
        <v>134</v>
      </c>
      <c r="BM146" s="222" t="s">
        <v>175</v>
      </c>
    </row>
    <row r="147" s="13" customFormat="1">
      <c r="A147" s="13"/>
      <c r="B147" s="224"/>
      <c r="C147" s="225"/>
      <c r="D147" s="226" t="s">
        <v>136</v>
      </c>
      <c r="E147" s="227" t="s">
        <v>1</v>
      </c>
      <c r="F147" s="228" t="s">
        <v>95</v>
      </c>
      <c r="G147" s="225"/>
      <c r="H147" s="229">
        <v>36.600000000000001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136</v>
      </c>
      <c r="AU147" s="235" t="s">
        <v>84</v>
      </c>
      <c r="AV147" s="13" t="s">
        <v>84</v>
      </c>
      <c r="AW147" s="13" t="s">
        <v>30</v>
      </c>
      <c r="AX147" s="13" t="s">
        <v>82</v>
      </c>
      <c r="AY147" s="235" t="s">
        <v>129</v>
      </c>
    </row>
    <row r="148" s="2" customFormat="1" ht="24.15" customHeight="1">
      <c r="A148" s="36"/>
      <c r="B148" s="37"/>
      <c r="C148" s="211" t="s">
        <v>176</v>
      </c>
      <c r="D148" s="211" t="s">
        <v>130</v>
      </c>
      <c r="E148" s="212" t="s">
        <v>177</v>
      </c>
      <c r="F148" s="213" t="s">
        <v>178</v>
      </c>
      <c r="G148" s="214" t="s">
        <v>92</v>
      </c>
      <c r="H148" s="215">
        <v>162.69999999999999</v>
      </c>
      <c r="I148" s="216"/>
      <c r="J148" s="217">
        <f>ROUND(I148*H148,2)</f>
        <v>0</v>
      </c>
      <c r="K148" s="213" t="s">
        <v>133</v>
      </c>
      <c r="L148" s="42"/>
      <c r="M148" s="218" t="s">
        <v>1</v>
      </c>
      <c r="N148" s="219" t="s">
        <v>39</v>
      </c>
      <c r="O148" s="89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2" t="s">
        <v>134</v>
      </c>
      <c r="AT148" s="222" t="s">
        <v>130</v>
      </c>
      <c r="AU148" s="222" t="s">
        <v>84</v>
      </c>
      <c r="AY148" s="15" t="s">
        <v>129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82</v>
      </c>
      <c r="BK148" s="223">
        <f>ROUND(I148*H148,2)</f>
        <v>0</v>
      </c>
      <c r="BL148" s="15" t="s">
        <v>134</v>
      </c>
      <c r="BM148" s="222" t="s">
        <v>179</v>
      </c>
    </row>
    <row r="149" s="13" customFormat="1">
      <c r="A149" s="13"/>
      <c r="B149" s="224"/>
      <c r="C149" s="225"/>
      <c r="D149" s="226" t="s">
        <v>136</v>
      </c>
      <c r="E149" s="227" t="s">
        <v>1</v>
      </c>
      <c r="F149" s="228" t="s">
        <v>90</v>
      </c>
      <c r="G149" s="225"/>
      <c r="H149" s="229">
        <v>162.69999999999999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136</v>
      </c>
      <c r="AU149" s="235" t="s">
        <v>84</v>
      </c>
      <c r="AV149" s="13" t="s">
        <v>84</v>
      </c>
      <c r="AW149" s="13" t="s">
        <v>30</v>
      </c>
      <c r="AX149" s="13" t="s">
        <v>82</v>
      </c>
      <c r="AY149" s="235" t="s">
        <v>129</v>
      </c>
    </row>
    <row r="150" s="2" customFormat="1" ht="16.5" customHeight="1">
      <c r="A150" s="36"/>
      <c r="B150" s="37"/>
      <c r="C150" s="236" t="s">
        <v>180</v>
      </c>
      <c r="D150" s="236" t="s">
        <v>137</v>
      </c>
      <c r="E150" s="237" t="s">
        <v>181</v>
      </c>
      <c r="F150" s="238" t="s">
        <v>182</v>
      </c>
      <c r="G150" s="239" t="s">
        <v>92</v>
      </c>
      <c r="H150" s="240">
        <v>195.24000000000001</v>
      </c>
      <c r="I150" s="241"/>
      <c r="J150" s="242">
        <f>ROUND(I150*H150,2)</f>
        <v>0</v>
      </c>
      <c r="K150" s="238" t="s">
        <v>133</v>
      </c>
      <c r="L150" s="243"/>
      <c r="M150" s="244" t="s">
        <v>1</v>
      </c>
      <c r="N150" s="245" t="s">
        <v>39</v>
      </c>
      <c r="O150" s="89"/>
      <c r="P150" s="220">
        <f>O150*H150</f>
        <v>0</v>
      </c>
      <c r="Q150" s="220">
        <v>0.00050000000000000001</v>
      </c>
      <c r="R150" s="220">
        <f>Q150*H150</f>
        <v>0.097620000000000012</v>
      </c>
      <c r="S150" s="220">
        <v>0</v>
      </c>
      <c r="T150" s="22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2" t="s">
        <v>140</v>
      </c>
      <c r="AT150" s="222" t="s">
        <v>137</v>
      </c>
      <c r="AU150" s="222" t="s">
        <v>84</v>
      </c>
      <c r="AY150" s="15" t="s">
        <v>129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82</v>
      </c>
      <c r="BK150" s="223">
        <f>ROUND(I150*H150,2)</f>
        <v>0</v>
      </c>
      <c r="BL150" s="15" t="s">
        <v>134</v>
      </c>
      <c r="BM150" s="222" t="s">
        <v>183</v>
      </c>
    </row>
    <row r="151" s="13" customFormat="1">
      <c r="A151" s="13"/>
      <c r="B151" s="224"/>
      <c r="C151" s="225"/>
      <c r="D151" s="226" t="s">
        <v>136</v>
      </c>
      <c r="E151" s="225"/>
      <c r="F151" s="228" t="s">
        <v>142</v>
      </c>
      <c r="G151" s="225"/>
      <c r="H151" s="229">
        <v>195.24000000000001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136</v>
      </c>
      <c r="AU151" s="235" t="s">
        <v>84</v>
      </c>
      <c r="AV151" s="13" t="s">
        <v>84</v>
      </c>
      <c r="AW151" s="13" t="s">
        <v>4</v>
      </c>
      <c r="AX151" s="13" t="s">
        <v>82</v>
      </c>
      <c r="AY151" s="235" t="s">
        <v>129</v>
      </c>
    </row>
    <row r="152" s="2" customFormat="1" ht="16.5" customHeight="1">
      <c r="A152" s="36"/>
      <c r="B152" s="37"/>
      <c r="C152" s="211" t="s">
        <v>8</v>
      </c>
      <c r="D152" s="211" t="s">
        <v>130</v>
      </c>
      <c r="E152" s="212" t="s">
        <v>184</v>
      </c>
      <c r="F152" s="213" t="s">
        <v>185</v>
      </c>
      <c r="G152" s="214" t="s">
        <v>92</v>
      </c>
      <c r="H152" s="215">
        <v>162.69999999999999</v>
      </c>
      <c r="I152" s="216"/>
      <c r="J152" s="217">
        <f>ROUND(I152*H152,2)</f>
        <v>0</v>
      </c>
      <c r="K152" s="213" t="s">
        <v>1</v>
      </c>
      <c r="L152" s="42"/>
      <c r="M152" s="218" t="s">
        <v>1</v>
      </c>
      <c r="N152" s="219" t="s">
        <v>39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2" t="s">
        <v>150</v>
      </c>
      <c r="AT152" s="222" t="s">
        <v>130</v>
      </c>
      <c r="AU152" s="222" t="s">
        <v>84</v>
      </c>
      <c r="AY152" s="15" t="s">
        <v>129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82</v>
      </c>
      <c r="BK152" s="223">
        <f>ROUND(I152*H152,2)</f>
        <v>0</v>
      </c>
      <c r="BL152" s="15" t="s">
        <v>150</v>
      </c>
      <c r="BM152" s="222" t="s">
        <v>186</v>
      </c>
    </row>
    <row r="153" s="13" customFormat="1">
      <c r="A153" s="13"/>
      <c r="B153" s="224"/>
      <c r="C153" s="225"/>
      <c r="D153" s="226" t="s">
        <v>136</v>
      </c>
      <c r="E153" s="227" t="s">
        <v>1</v>
      </c>
      <c r="F153" s="228" t="s">
        <v>90</v>
      </c>
      <c r="G153" s="225"/>
      <c r="H153" s="229">
        <v>162.69999999999999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136</v>
      </c>
      <c r="AU153" s="235" t="s">
        <v>84</v>
      </c>
      <c r="AV153" s="13" t="s">
        <v>84</v>
      </c>
      <c r="AW153" s="13" t="s">
        <v>30</v>
      </c>
      <c r="AX153" s="13" t="s">
        <v>82</v>
      </c>
      <c r="AY153" s="235" t="s">
        <v>129</v>
      </c>
    </row>
    <row r="154" s="2" customFormat="1" ht="24.15" customHeight="1">
      <c r="A154" s="36"/>
      <c r="B154" s="37"/>
      <c r="C154" s="211" t="s">
        <v>187</v>
      </c>
      <c r="D154" s="211" t="s">
        <v>130</v>
      </c>
      <c r="E154" s="212" t="s">
        <v>188</v>
      </c>
      <c r="F154" s="213" t="s">
        <v>189</v>
      </c>
      <c r="G154" s="214" t="s">
        <v>190</v>
      </c>
      <c r="H154" s="215">
        <v>198</v>
      </c>
      <c r="I154" s="216"/>
      <c r="J154" s="217">
        <f>ROUND(I154*H154,2)</f>
        <v>0</v>
      </c>
      <c r="K154" s="213" t="s">
        <v>1</v>
      </c>
      <c r="L154" s="42"/>
      <c r="M154" s="218" t="s">
        <v>1</v>
      </c>
      <c r="N154" s="219" t="s">
        <v>39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2" t="s">
        <v>191</v>
      </c>
      <c r="AT154" s="222" t="s">
        <v>130</v>
      </c>
      <c r="AU154" s="222" t="s">
        <v>84</v>
      </c>
      <c r="AY154" s="15" t="s">
        <v>129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82</v>
      </c>
      <c r="BK154" s="223">
        <f>ROUND(I154*H154,2)</f>
        <v>0</v>
      </c>
      <c r="BL154" s="15" t="s">
        <v>191</v>
      </c>
      <c r="BM154" s="222" t="s">
        <v>192</v>
      </c>
    </row>
    <row r="155" s="2" customFormat="1" ht="16.5" customHeight="1">
      <c r="A155" s="36"/>
      <c r="B155" s="37"/>
      <c r="C155" s="236" t="s">
        <v>193</v>
      </c>
      <c r="D155" s="236" t="s">
        <v>137</v>
      </c>
      <c r="E155" s="237" t="s">
        <v>194</v>
      </c>
      <c r="F155" s="238" t="s">
        <v>195</v>
      </c>
      <c r="G155" s="239" t="s">
        <v>190</v>
      </c>
      <c r="H155" s="240">
        <v>198</v>
      </c>
      <c r="I155" s="241"/>
      <c r="J155" s="242">
        <f>ROUND(I155*H155,2)</f>
        <v>0</v>
      </c>
      <c r="K155" s="238" t="s">
        <v>1</v>
      </c>
      <c r="L155" s="243"/>
      <c r="M155" s="244" t="s">
        <v>1</v>
      </c>
      <c r="N155" s="245" t="s">
        <v>39</v>
      </c>
      <c r="O155" s="89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2" t="s">
        <v>196</v>
      </c>
      <c r="AT155" s="222" t="s">
        <v>137</v>
      </c>
      <c r="AU155" s="222" t="s">
        <v>84</v>
      </c>
      <c r="AY155" s="15" t="s">
        <v>129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82</v>
      </c>
      <c r="BK155" s="223">
        <f>ROUND(I155*H155,2)</f>
        <v>0</v>
      </c>
      <c r="BL155" s="15" t="s">
        <v>191</v>
      </c>
      <c r="BM155" s="222" t="s">
        <v>197</v>
      </c>
    </row>
    <row r="156" s="2" customFormat="1" ht="16.5" customHeight="1">
      <c r="A156" s="36"/>
      <c r="B156" s="37"/>
      <c r="C156" s="211" t="s">
        <v>198</v>
      </c>
      <c r="D156" s="211" t="s">
        <v>130</v>
      </c>
      <c r="E156" s="212" t="s">
        <v>199</v>
      </c>
      <c r="F156" s="213" t="s">
        <v>200</v>
      </c>
      <c r="G156" s="214" t="s">
        <v>201</v>
      </c>
      <c r="H156" s="215">
        <v>198</v>
      </c>
      <c r="I156" s="216"/>
      <c r="J156" s="217">
        <f>ROUND(I156*H156,2)</f>
        <v>0</v>
      </c>
      <c r="K156" s="213" t="s">
        <v>1</v>
      </c>
      <c r="L156" s="42"/>
      <c r="M156" s="218" t="s">
        <v>1</v>
      </c>
      <c r="N156" s="219" t="s">
        <v>39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191</v>
      </c>
      <c r="AT156" s="222" t="s">
        <v>130</v>
      </c>
      <c r="AU156" s="222" t="s">
        <v>84</v>
      </c>
      <c r="AY156" s="15" t="s">
        <v>129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82</v>
      </c>
      <c r="BK156" s="223">
        <f>ROUND(I156*H156,2)</f>
        <v>0</v>
      </c>
      <c r="BL156" s="15" t="s">
        <v>191</v>
      </c>
      <c r="BM156" s="222" t="s">
        <v>202</v>
      </c>
    </row>
    <row r="157" s="12" customFormat="1" ht="22.8" customHeight="1">
      <c r="A157" s="12"/>
      <c r="B157" s="197"/>
      <c r="C157" s="198"/>
      <c r="D157" s="199" t="s">
        <v>73</v>
      </c>
      <c r="E157" s="246" t="s">
        <v>203</v>
      </c>
      <c r="F157" s="246" t="s">
        <v>204</v>
      </c>
      <c r="G157" s="198"/>
      <c r="H157" s="198"/>
      <c r="I157" s="201"/>
      <c r="J157" s="247">
        <f>BK157</f>
        <v>0</v>
      </c>
      <c r="K157" s="198"/>
      <c r="L157" s="203"/>
      <c r="M157" s="204"/>
      <c r="N157" s="205"/>
      <c r="O157" s="205"/>
      <c r="P157" s="206">
        <f>SUM(P158:P160)</f>
        <v>0</v>
      </c>
      <c r="Q157" s="205"/>
      <c r="R157" s="206">
        <f>SUM(R158:R160)</f>
        <v>0.63811499999999999</v>
      </c>
      <c r="S157" s="205"/>
      <c r="T157" s="207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84</v>
      </c>
      <c r="AT157" s="209" t="s">
        <v>73</v>
      </c>
      <c r="AU157" s="209" t="s">
        <v>82</v>
      </c>
      <c r="AY157" s="208" t="s">
        <v>129</v>
      </c>
      <c r="BK157" s="210">
        <f>SUM(BK158:BK160)</f>
        <v>0</v>
      </c>
    </row>
    <row r="158" s="2" customFormat="1" ht="24.15" customHeight="1">
      <c r="A158" s="36"/>
      <c r="B158" s="37"/>
      <c r="C158" s="211" t="s">
        <v>134</v>
      </c>
      <c r="D158" s="211" t="s">
        <v>130</v>
      </c>
      <c r="E158" s="212" t="s">
        <v>205</v>
      </c>
      <c r="F158" s="213" t="s">
        <v>206</v>
      </c>
      <c r="G158" s="214" t="s">
        <v>92</v>
      </c>
      <c r="H158" s="215">
        <v>28.5</v>
      </c>
      <c r="I158" s="216"/>
      <c r="J158" s="217">
        <f>ROUND(I158*H158,2)</f>
        <v>0</v>
      </c>
      <c r="K158" s="213" t="s">
        <v>133</v>
      </c>
      <c r="L158" s="42"/>
      <c r="M158" s="218" t="s">
        <v>1</v>
      </c>
      <c r="N158" s="219" t="s">
        <v>39</v>
      </c>
      <c r="O158" s="89"/>
      <c r="P158" s="220">
        <f>O158*H158</f>
        <v>0</v>
      </c>
      <c r="Q158" s="220">
        <v>0.014279999999999999</v>
      </c>
      <c r="R158" s="220">
        <f>Q158*H158</f>
        <v>0.40697999999999995</v>
      </c>
      <c r="S158" s="220">
        <v>0</v>
      </c>
      <c r="T158" s="22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2" t="s">
        <v>134</v>
      </c>
      <c r="AT158" s="222" t="s">
        <v>130</v>
      </c>
      <c r="AU158" s="222" t="s">
        <v>84</v>
      </c>
      <c r="AY158" s="15" t="s">
        <v>129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5" t="s">
        <v>82</v>
      </c>
      <c r="BK158" s="223">
        <f>ROUND(I158*H158,2)</f>
        <v>0</v>
      </c>
      <c r="BL158" s="15" t="s">
        <v>134</v>
      </c>
      <c r="BM158" s="222" t="s">
        <v>207</v>
      </c>
    </row>
    <row r="159" s="13" customFormat="1">
      <c r="A159" s="13"/>
      <c r="B159" s="224"/>
      <c r="C159" s="225"/>
      <c r="D159" s="226" t="s">
        <v>136</v>
      </c>
      <c r="E159" s="227" t="s">
        <v>1</v>
      </c>
      <c r="F159" s="228" t="s">
        <v>208</v>
      </c>
      <c r="G159" s="225"/>
      <c r="H159" s="229">
        <v>28.5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136</v>
      </c>
      <c r="AU159" s="235" t="s">
        <v>84</v>
      </c>
      <c r="AV159" s="13" t="s">
        <v>84</v>
      </c>
      <c r="AW159" s="13" t="s">
        <v>30</v>
      </c>
      <c r="AX159" s="13" t="s">
        <v>82</v>
      </c>
      <c r="AY159" s="235" t="s">
        <v>129</v>
      </c>
    </row>
    <row r="160" s="2" customFormat="1" ht="24.15" customHeight="1">
      <c r="A160" s="36"/>
      <c r="B160" s="37"/>
      <c r="C160" s="211" t="s">
        <v>209</v>
      </c>
      <c r="D160" s="211" t="s">
        <v>130</v>
      </c>
      <c r="E160" s="212" t="s">
        <v>210</v>
      </c>
      <c r="F160" s="213" t="s">
        <v>211</v>
      </c>
      <c r="G160" s="214" t="s">
        <v>92</v>
      </c>
      <c r="H160" s="215">
        <v>14.25</v>
      </c>
      <c r="I160" s="216"/>
      <c r="J160" s="217">
        <f>ROUND(I160*H160,2)</f>
        <v>0</v>
      </c>
      <c r="K160" s="213" t="s">
        <v>133</v>
      </c>
      <c r="L160" s="42"/>
      <c r="M160" s="218" t="s">
        <v>1</v>
      </c>
      <c r="N160" s="219" t="s">
        <v>39</v>
      </c>
      <c r="O160" s="89"/>
      <c r="P160" s="220">
        <f>O160*H160</f>
        <v>0</v>
      </c>
      <c r="Q160" s="220">
        <v>0.016219999999999998</v>
      </c>
      <c r="R160" s="220">
        <f>Q160*H160</f>
        <v>0.23113499999999998</v>
      </c>
      <c r="S160" s="220">
        <v>0</v>
      </c>
      <c r="T160" s="22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2" t="s">
        <v>134</v>
      </c>
      <c r="AT160" s="222" t="s">
        <v>130</v>
      </c>
      <c r="AU160" s="222" t="s">
        <v>84</v>
      </c>
      <c r="AY160" s="15" t="s">
        <v>129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5" t="s">
        <v>82</v>
      </c>
      <c r="BK160" s="223">
        <f>ROUND(I160*H160,2)</f>
        <v>0</v>
      </c>
      <c r="BL160" s="15" t="s">
        <v>134</v>
      </c>
      <c r="BM160" s="222" t="s">
        <v>212</v>
      </c>
    </row>
    <row r="161" s="12" customFormat="1" ht="22.8" customHeight="1">
      <c r="A161" s="12"/>
      <c r="B161" s="197"/>
      <c r="C161" s="198"/>
      <c r="D161" s="199" t="s">
        <v>73</v>
      </c>
      <c r="E161" s="246" t="s">
        <v>213</v>
      </c>
      <c r="F161" s="246" t="s">
        <v>214</v>
      </c>
      <c r="G161" s="198"/>
      <c r="H161" s="198"/>
      <c r="I161" s="201"/>
      <c r="J161" s="247">
        <f>BK161</f>
        <v>0</v>
      </c>
      <c r="K161" s="198"/>
      <c r="L161" s="203"/>
      <c r="M161" s="204"/>
      <c r="N161" s="205"/>
      <c r="O161" s="205"/>
      <c r="P161" s="206">
        <f>SUM(P162:P168)</f>
        <v>0</v>
      </c>
      <c r="Q161" s="205"/>
      <c r="R161" s="206">
        <f>SUM(R162:R168)</f>
        <v>0.35426400000000002</v>
      </c>
      <c r="S161" s="205"/>
      <c r="T161" s="207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84</v>
      </c>
      <c r="AT161" s="209" t="s">
        <v>73</v>
      </c>
      <c r="AU161" s="209" t="s">
        <v>82</v>
      </c>
      <c r="AY161" s="208" t="s">
        <v>129</v>
      </c>
      <c r="BK161" s="210">
        <f>SUM(BK162:BK168)</f>
        <v>0</v>
      </c>
    </row>
    <row r="162" s="2" customFormat="1" ht="33" customHeight="1">
      <c r="A162" s="36"/>
      <c r="B162" s="37"/>
      <c r="C162" s="211" t="s">
        <v>215</v>
      </c>
      <c r="D162" s="211" t="s">
        <v>130</v>
      </c>
      <c r="E162" s="212" t="s">
        <v>216</v>
      </c>
      <c r="F162" s="213" t="s">
        <v>217</v>
      </c>
      <c r="G162" s="214" t="s">
        <v>87</v>
      </c>
      <c r="H162" s="215">
        <v>36.600000000000001</v>
      </c>
      <c r="I162" s="216"/>
      <c r="J162" s="217">
        <f>ROUND(I162*H162,2)</f>
        <v>0</v>
      </c>
      <c r="K162" s="213" t="s">
        <v>133</v>
      </c>
      <c r="L162" s="42"/>
      <c r="M162" s="218" t="s">
        <v>1</v>
      </c>
      <c r="N162" s="219" t="s">
        <v>39</v>
      </c>
      <c r="O162" s="89"/>
      <c r="P162" s="220">
        <f>O162*H162</f>
        <v>0</v>
      </c>
      <c r="Q162" s="220">
        <v>0.00081999999999999998</v>
      </c>
      <c r="R162" s="220">
        <f>Q162*H162</f>
        <v>0.030012</v>
      </c>
      <c r="S162" s="220">
        <v>0</v>
      </c>
      <c r="T162" s="22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2" t="s">
        <v>134</v>
      </c>
      <c r="AT162" s="222" t="s">
        <v>130</v>
      </c>
      <c r="AU162" s="222" t="s">
        <v>84</v>
      </c>
      <c r="AY162" s="15" t="s">
        <v>129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82</v>
      </c>
      <c r="BK162" s="223">
        <f>ROUND(I162*H162,2)</f>
        <v>0</v>
      </c>
      <c r="BL162" s="15" t="s">
        <v>134</v>
      </c>
      <c r="BM162" s="222" t="s">
        <v>218</v>
      </c>
    </row>
    <row r="163" s="2" customFormat="1" ht="33" customHeight="1">
      <c r="A163" s="36"/>
      <c r="B163" s="37"/>
      <c r="C163" s="211" t="s">
        <v>219</v>
      </c>
      <c r="D163" s="211" t="s">
        <v>130</v>
      </c>
      <c r="E163" s="212" t="s">
        <v>220</v>
      </c>
      <c r="F163" s="213" t="s">
        <v>221</v>
      </c>
      <c r="G163" s="214" t="s">
        <v>87</v>
      </c>
      <c r="H163" s="215">
        <v>58.100000000000001</v>
      </c>
      <c r="I163" s="216"/>
      <c r="J163" s="217">
        <f>ROUND(I163*H163,2)</f>
        <v>0</v>
      </c>
      <c r="K163" s="213" t="s">
        <v>133</v>
      </c>
      <c r="L163" s="42"/>
      <c r="M163" s="218" t="s">
        <v>1</v>
      </c>
      <c r="N163" s="219" t="s">
        <v>39</v>
      </c>
      <c r="O163" s="89"/>
      <c r="P163" s="220">
        <f>O163*H163</f>
        <v>0</v>
      </c>
      <c r="Q163" s="220">
        <v>0.0044200000000000003</v>
      </c>
      <c r="R163" s="220">
        <f>Q163*H163</f>
        <v>0.25680200000000003</v>
      </c>
      <c r="S163" s="220">
        <v>0</v>
      </c>
      <c r="T163" s="22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2" t="s">
        <v>134</v>
      </c>
      <c r="AT163" s="222" t="s">
        <v>130</v>
      </c>
      <c r="AU163" s="222" t="s">
        <v>84</v>
      </c>
      <c r="AY163" s="15" t="s">
        <v>129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82</v>
      </c>
      <c r="BK163" s="223">
        <f>ROUND(I163*H163,2)</f>
        <v>0</v>
      </c>
      <c r="BL163" s="15" t="s">
        <v>134</v>
      </c>
      <c r="BM163" s="222" t="s">
        <v>222</v>
      </c>
    </row>
    <row r="164" s="2" customFormat="1" ht="24.15" customHeight="1">
      <c r="A164" s="36"/>
      <c r="B164" s="37"/>
      <c r="C164" s="211" t="s">
        <v>223</v>
      </c>
      <c r="D164" s="211" t="s">
        <v>130</v>
      </c>
      <c r="E164" s="212" t="s">
        <v>224</v>
      </c>
      <c r="F164" s="213" t="s">
        <v>225</v>
      </c>
      <c r="G164" s="214" t="s">
        <v>87</v>
      </c>
      <c r="H164" s="215">
        <v>21.399999999999999</v>
      </c>
      <c r="I164" s="216"/>
      <c r="J164" s="217">
        <f>ROUND(I164*H164,2)</f>
        <v>0</v>
      </c>
      <c r="K164" s="213" t="s">
        <v>133</v>
      </c>
      <c r="L164" s="42"/>
      <c r="M164" s="218" t="s">
        <v>1</v>
      </c>
      <c r="N164" s="219" t="s">
        <v>39</v>
      </c>
      <c r="O164" s="89"/>
      <c r="P164" s="220">
        <f>O164*H164</f>
        <v>0</v>
      </c>
      <c r="Q164" s="220">
        <v>0.0027399999999999998</v>
      </c>
      <c r="R164" s="220">
        <f>Q164*H164</f>
        <v>0.058635999999999994</v>
      </c>
      <c r="S164" s="220">
        <v>0</v>
      </c>
      <c r="T164" s="22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2" t="s">
        <v>134</v>
      </c>
      <c r="AT164" s="222" t="s">
        <v>130</v>
      </c>
      <c r="AU164" s="222" t="s">
        <v>84</v>
      </c>
      <c r="AY164" s="15" t="s">
        <v>129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82</v>
      </c>
      <c r="BK164" s="223">
        <f>ROUND(I164*H164,2)</f>
        <v>0</v>
      </c>
      <c r="BL164" s="15" t="s">
        <v>134</v>
      </c>
      <c r="BM164" s="222" t="s">
        <v>226</v>
      </c>
    </row>
    <row r="165" s="13" customFormat="1">
      <c r="A165" s="13"/>
      <c r="B165" s="224"/>
      <c r="C165" s="225"/>
      <c r="D165" s="226" t="s">
        <v>136</v>
      </c>
      <c r="E165" s="227" t="s">
        <v>1</v>
      </c>
      <c r="F165" s="228" t="s">
        <v>85</v>
      </c>
      <c r="G165" s="225"/>
      <c r="H165" s="229">
        <v>21.399999999999999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136</v>
      </c>
      <c r="AU165" s="235" t="s">
        <v>84</v>
      </c>
      <c r="AV165" s="13" t="s">
        <v>84</v>
      </c>
      <c r="AW165" s="13" t="s">
        <v>30</v>
      </c>
      <c r="AX165" s="13" t="s">
        <v>82</v>
      </c>
      <c r="AY165" s="235" t="s">
        <v>129</v>
      </c>
    </row>
    <row r="166" s="2" customFormat="1" ht="33" customHeight="1">
      <c r="A166" s="36"/>
      <c r="B166" s="37"/>
      <c r="C166" s="211" t="s">
        <v>7</v>
      </c>
      <c r="D166" s="211" t="s">
        <v>130</v>
      </c>
      <c r="E166" s="212" t="s">
        <v>227</v>
      </c>
      <c r="F166" s="213" t="s">
        <v>228</v>
      </c>
      <c r="G166" s="214" t="s">
        <v>229</v>
      </c>
      <c r="H166" s="215">
        <v>2</v>
      </c>
      <c r="I166" s="216"/>
      <c r="J166" s="217">
        <f>ROUND(I166*H166,2)</f>
        <v>0</v>
      </c>
      <c r="K166" s="213" t="s">
        <v>133</v>
      </c>
      <c r="L166" s="42"/>
      <c r="M166" s="218" t="s">
        <v>1</v>
      </c>
      <c r="N166" s="219" t="s">
        <v>39</v>
      </c>
      <c r="O166" s="89"/>
      <c r="P166" s="220">
        <f>O166*H166</f>
        <v>0</v>
      </c>
      <c r="Q166" s="220">
        <v>0.00029999999999999997</v>
      </c>
      <c r="R166" s="220">
        <f>Q166*H166</f>
        <v>0.00059999999999999995</v>
      </c>
      <c r="S166" s="220">
        <v>0</v>
      </c>
      <c r="T166" s="22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2" t="s">
        <v>134</v>
      </c>
      <c r="AT166" s="222" t="s">
        <v>130</v>
      </c>
      <c r="AU166" s="222" t="s">
        <v>84</v>
      </c>
      <c r="AY166" s="15" t="s">
        <v>129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5" t="s">
        <v>82</v>
      </c>
      <c r="BK166" s="223">
        <f>ROUND(I166*H166,2)</f>
        <v>0</v>
      </c>
      <c r="BL166" s="15" t="s">
        <v>134</v>
      </c>
      <c r="BM166" s="222" t="s">
        <v>230</v>
      </c>
    </row>
    <row r="167" s="2" customFormat="1" ht="33" customHeight="1">
      <c r="A167" s="36"/>
      <c r="B167" s="37"/>
      <c r="C167" s="211" t="s">
        <v>231</v>
      </c>
      <c r="D167" s="211" t="s">
        <v>130</v>
      </c>
      <c r="E167" s="212" t="s">
        <v>232</v>
      </c>
      <c r="F167" s="213" t="s">
        <v>233</v>
      </c>
      <c r="G167" s="214" t="s">
        <v>87</v>
      </c>
      <c r="H167" s="215">
        <v>7.4000000000000004</v>
      </c>
      <c r="I167" s="216"/>
      <c r="J167" s="217">
        <f>ROUND(I167*H167,2)</f>
        <v>0</v>
      </c>
      <c r="K167" s="213" t="s">
        <v>133</v>
      </c>
      <c r="L167" s="42"/>
      <c r="M167" s="218" t="s">
        <v>1</v>
      </c>
      <c r="N167" s="219" t="s">
        <v>39</v>
      </c>
      <c r="O167" s="89"/>
      <c r="P167" s="220">
        <f>O167*H167</f>
        <v>0</v>
      </c>
      <c r="Q167" s="220">
        <v>0.0011100000000000001</v>
      </c>
      <c r="R167" s="220">
        <f>Q167*H167</f>
        <v>0.0082140000000000008</v>
      </c>
      <c r="S167" s="220">
        <v>0</v>
      </c>
      <c r="T167" s="22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2" t="s">
        <v>134</v>
      </c>
      <c r="AT167" s="222" t="s">
        <v>130</v>
      </c>
      <c r="AU167" s="222" t="s">
        <v>84</v>
      </c>
      <c r="AY167" s="15" t="s">
        <v>129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82</v>
      </c>
      <c r="BK167" s="223">
        <f>ROUND(I167*H167,2)</f>
        <v>0</v>
      </c>
      <c r="BL167" s="15" t="s">
        <v>134</v>
      </c>
      <c r="BM167" s="222" t="s">
        <v>234</v>
      </c>
    </row>
    <row r="168" s="13" customFormat="1">
      <c r="A168" s="13"/>
      <c r="B168" s="224"/>
      <c r="C168" s="225"/>
      <c r="D168" s="226" t="s">
        <v>136</v>
      </c>
      <c r="E168" s="227" t="s">
        <v>1</v>
      </c>
      <c r="F168" s="228" t="s">
        <v>235</v>
      </c>
      <c r="G168" s="225"/>
      <c r="H168" s="229">
        <v>7.4000000000000004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136</v>
      </c>
      <c r="AU168" s="235" t="s">
        <v>84</v>
      </c>
      <c r="AV168" s="13" t="s">
        <v>84</v>
      </c>
      <c r="AW168" s="13" t="s">
        <v>30</v>
      </c>
      <c r="AX168" s="13" t="s">
        <v>82</v>
      </c>
      <c r="AY168" s="235" t="s">
        <v>129</v>
      </c>
    </row>
    <row r="169" s="12" customFormat="1" ht="22.8" customHeight="1">
      <c r="A169" s="12"/>
      <c r="B169" s="197"/>
      <c r="C169" s="198"/>
      <c r="D169" s="199" t="s">
        <v>73</v>
      </c>
      <c r="E169" s="246" t="s">
        <v>236</v>
      </c>
      <c r="F169" s="246" t="s">
        <v>237</v>
      </c>
      <c r="G169" s="198"/>
      <c r="H169" s="198"/>
      <c r="I169" s="201"/>
      <c r="J169" s="247">
        <f>BK169</f>
        <v>0</v>
      </c>
      <c r="K169" s="198"/>
      <c r="L169" s="203"/>
      <c r="M169" s="204"/>
      <c r="N169" s="205"/>
      <c r="O169" s="205"/>
      <c r="P169" s="206">
        <f>SUM(P170:P184)</f>
        <v>0</v>
      </c>
      <c r="Q169" s="205"/>
      <c r="R169" s="206">
        <f>SUM(R170:R184)</f>
        <v>0.042160000000000003</v>
      </c>
      <c r="S169" s="205"/>
      <c r="T169" s="207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84</v>
      </c>
      <c r="AT169" s="209" t="s">
        <v>73</v>
      </c>
      <c r="AU169" s="209" t="s">
        <v>82</v>
      </c>
      <c r="AY169" s="208" t="s">
        <v>129</v>
      </c>
      <c r="BK169" s="210">
        <f>SUM(BK170:BK184)</f>
        <v>0</v>
      </c>
    </row>
    <row r="170" s="2" customFormat="1" ht="24.15" customHeight="1">
      <c r="A170" s="36"/>
      <c r="B170" s="37"/>
      <c r="C170" s="236" t="s">
        <v>238</v>
      </c>
      <c r="D170" s="236" t="s">
        <v>137</v>
      </c>
      <c r="E170" s="237" t="s">
        <v>239</v>
      </c>
      <c r="F170" s="238" t="s">
        <v>240</v>
      </c>
      <c r="G170" s="239" t="s">
        <v>229</v>
      </c>
      <c r="H170" s="240">
        <v>4</v>
      </c>
      <c r="I170" s="241"/>
      <c r="J170" s="242">
        <f>ROUND(I170*H170,2)</f>
        <v>0</v>
      </c>
      <c r="K170" s="238" t="s">
        <v>133</v>
      </c>
      <c r="L170" s="243"/>
      <c r="M170" s="244" t="s">
        <v>1</v>
      </c>
      <c r="N170" s="245" t="s">
        <v>39</v>
      </c>
      <c r="O170" s="89"/>
      <c r="P170" s="220">
        <f>O170*H170</f>
        <v>0</v>
      </c>
      <c r="Q170" s="220">
        <v>0.00281</v>
      </c>
      <c r="R170" s="220">
        <f>Q170*H170</f>
        <v>0.01124</v>
      </c>
      <c r="S170" s="220">
        <v>0</v>
      </c>
      <c r="T170" s="22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2" t="s">
        <v>140</v>
      </c>
      <c r="AT170" s="222" t="s">
        <v>137</v>
      </c>
      <c r="AU170" s="222" t="s">
        <v>84</v>
      </c>
      <c r="AY170" s="15" t="s">
        <v>129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82</v>
      </c>
      <c r="BK170" s="223">
        <f>ROUND(I170*H170,2)</f>
        <v>0</v>
      </c>
      <c r="BL170" s="15" t="s">
        <v>134</v>
      </c>
      <c r="BM170" s="222" t="s">
        <v>241</v>
      </c>
    </row>
    <row r="171" s="2" customFormat="1" ht="24.15" customHeight="1">
      <c r="A171" s="36"/>
      <c r="B171" s="37"/>
      <c r="C171" s="236" t="s">
        <v>242</v>
      </c>
      <c r="D171" s="236" t="s">
        <v>137</v>
      </c>
      <c r="E171" s="237" t="s">
        <v>243</v>
      </c>
      <c r="F171" s="238" t="s">
        <v>244</v>
      </c>
      <c r="G171" s="239" t="s">
        <v>229</v>
      </c>
      <c r="H171" s="240">
        <v>4</v>
      </c>
      <c r="I171" s="241"/>
      <c r="J171" s="242">
        <f>ROUND(I171*H171,2)</f>
        <v>0</v>
      </c>
      <c r="K171" s="238" t="s">
        <v>133</v>
      </c>
      <c r="L171" s="243"/>
      <c r="M171" s="244" t="s">
        <v>1</v>
      </c>
      <c r="N171" s="245" t="s">
        <v>39</v>
      </c>
      <c r="O171" s="89"/>
      <c r="P171" s="220">
        <f>O171*H171</f>
        <v>0</v>
      </c>
      <c r="Q171" s="220">
        <v>0.0036099999999999999</v>
      </c>
      <c r="R171" s="220">
        <f>Q171*H171</f>
        <v>0.01444</v>
      </c>
      <c r="S171" s="220">
        <v>0</v>
      </c>
      <c r="T171" s="22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2" t="s">
        <v>140</v>
      </c>
      <c r="AT171" s="222" t="s">
        <v>137</v>
      </c>
      <c r="AU171" s="222" t="s">
        <v>84</v>
      </c>
      <c r="AY171" s="15" t="s">
        <v>129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82</v>
      </c>
      <c r="BK171" s="223">
        <f>ROUND(I171*H171,2)</f>
        <v>0</v>
      </c>
      <c r="BL171" s="15" t="s">
        <v>134</v>
      </c>
      <c r="BM171" s="222" t="s">
        <v>245</v>
      </c>
    </row>
    <row r="172" s="2" customFormat="1" ht="33" customHeight="1">
      <c r="A172" s="36"/>
      <c r="B172" s="37"/>
      <c r="C172" s="236" t="s">
        <v>246</v>
      </c>
      <c r="D172" s="236" t="s">
        <v>137</v>
      </c>
      <c r="E172" s="237" t="s">
        <v>247</v>
      </c>
      <c r="F172" s="238" t="s">
        <v>248</v>
      </c>
      <c r="G172" s="239" t="s">
        <v>87</v>
      </c>
      <c r="H172" s="240">
        <v>52</v>
      </c>
      <c r="I172" s="241"/>
      <c r="J172" s="242">
        <f>ROUND(I172*H172,2)</f>
        <v>0</v>
      </c>
      <c r="K172" s="238" t="s">
        <v>133</v>
      </c>
      <c r="L172" s="243"/>
      <c r="M172" s="244" t="s">
        <v>1</v>
      </c>
      <c r="N172" s="245" t="s">
        <v>39</v>
      </c>
      <c r="O172" s="89"/>
      <c r="P172" s="220">
        <f>O172*H172</f>
        <v>0</v>
      </c>
      <c r="Q172" s="220">
        <v>0.00024000000000000001</v>
      </c>
      <c r="R172" s="220">
        <f>Q172*H172</f>
        <v>0.01248</v>
      </c>
      <c r="S172" s="220">
        <v>0</v>
      </c>
      <c r="T172" s="22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2" t="s">
        <v>140</v>
      </c>
      <c r="AT172" s="222" t="s">
        <v>137</v>
      </c>
      <c r="AU172" s="222" t="s">
        <v>84</v>
      </c>
      <c r="AY172" s="15" t="s">
        <v>129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82</v>
      </c>
      <c r="BK172" s="223">
        <f>ROUND(I172*H172,2)</f>
        <v>0</v>
      </c>
      <c r="BL172" s="15" t="s">
        <v>134</v>
      </c>
      <c r="BM172" s="222" t="s">
        <v>249</v>
      </c>
    </row>
    <row r="173" s="2" customFormat="1" ht="37.8" customHeight="1">
      <c r="A173" s="36"/>
      <c r="B173" s="37"/>
      <c r="C173" s="236" t="s">
        <v>250</v>
      </c>
      <c r="D173" s="236" t="s">
        <v>137</v>
      </c>
      <c r="E173" s="237" t="s">
        <v>251</v>
      </c>
      <c r="F173" s="238" t="s">
        <v>252</v>
      </c>
      <c r="G173" s="239" t="s">
        <v>229</v>
      </c>
      <c r="H173" s="240">
        <v>1</v>
      </c>
      <c r="I173" s="241"/>
      <c r="J173" s="242">
        <f>ROUND(I173*H173,2)</f>
        <v>0</v>
      </c>
      <c r="K173" s="238" t="s">
        <v>133</v>
      </c>
      <c r="L173" s="243"/>
      <c r="M173" s="244" t="s">
        <v>1</v>
      </c>
      <c r="N173" s="245" t="s">
        <v>39</v>
      </c>
      <c r="O173" s="89"/>
      <c r="P173" s="220">
        <f>O173*H173</f>
        <v>0</v>
      </c>
      <c r="Q173" s="220">
        <v>0.00084000000000000003</v>
      </c>
      <c r="R173" s="220">
        <f>Q173*H173</f>
        <v>0.00084000000000000003</v>
      </c>
      <c r="S173" s="220">
        <v>0</v>
      </c>
      <c r="T173" s="22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2" t="s">
        <v>140</v>
      </c>
      <c r="AT173" s="222" t="s">
        <v>137</v>
      </c>
      <c r="AU173" s="222" t="s">
        <v>84</v>
      </c>
      <c r="AY173" s="15" t="s">
        <v>129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82</v>
      </c>
      <c r="BK173" s="223">
        <f>ROUND(I173*H173,2)</f>
        <v>0</v>
      </c>
      <c r="BL173" s="15" t="s">
        <v>134</v>
      </c>
      <c r="BM173" s="222" t="s">
        <v>253</v>
      </c>
    </row>
    <row r="174" s="2" customFormat="1" ht="24.15" customHeight="1">
      <c r="A174" s="36"/>
      <c r="B174" s="37"/>
      <c r="C174" s="236" t="s">
        <v>254</v>
      </c>
      <c r="D174" s="236" t="s">
        <v>137</v>
      </c>
      <c r="E174" s="237" t="s">
        <v>255</v>
      </c>
      <c r="F174" s="238" t="s">
        <v>256</v>
      </c>
      <c r="G174" s="239" t="s">
        <v>229</v>
      </c>
      <c r="H174" s="240">
        <v>1</v>
      </c>
      <c r="I174" s="241"/>
      <c r="J174" s="242">
        <f>ROUND(I174*H174,2)</f>
        <v>0</v>
      </c>
      <c r="K174" s="238" t="s">
        <v>133</v>
      </c>
      <c r="L174" s="243"/>
      <c r="M174" s="244" t="s">
        <v>1</v>
      </c>
      <c r="N174" s="245" t="s">
        <v>39</v>
      </c>
      <c r="O174" s="89"/>
      <c r="P174" s="220">
        <f>O174*H174</f>
        <v>0</v>
      </c>
      <c r="Q174" s="220">
        <v>0.00032000000000000003</v>
      </c>
      <c r="R174" s="220">
        <f>Q174*H174</f>
        <v>0.00032000000000000003</v>
      </c>
      <c r="S174" s="220">
        <v>0</v>
      </c>
      <c r="T174" s="22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2" t="s">
        <v>140</v>
      </c>
      <c r="AT174" s="222" t="s">
        <v>137</v>
      </c>
      <c r="AU174" s="222" t="s">
        <v>84</v>
      </c>
      <c r="AY174" s="15" t="s">
        <v>129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82</v>
      </c>
      <c r="BK174" s="223">
        <f>ROUND(I174*H174,2)</f>
        <v>0</v>
      </c>
      <c r="BL174" s="15" t="s">
        <v>134</v>
      </c>
      <c r="BM174" s="222" t="s">
        <v>257</v>
      </c>
    </row>
    <row r="175" s="2" customFormat="1" ht="33" customHeight="1">
      <c r="A175" s="36"/>
      <c r="B175" s="37"/>
      <c r="C175" s="236" t="s">
        <v>258</v>
      </c>
      <c r="D175" s="236" t="s">
        <v>137</v>
      </c>
      <c r="E175" s="237" t="s">
        <v>259</v>
      </c>
      <c r="F175" s="238" t="s">
        <v>260</v>
      </c>
      <c r="G175" s="239" t="s">
        <v>229</v>
      </c>
      <c r="H175" s="240">
        <v>1</v>
      </c>
      <c r="I175" s="241"/>
      <c r="J175" s="242">
        <f>ROUND(I175*H175,2)</f>
        <v>0</v>
      </c>
      <c r="K175" s="238" t="s">
        <v>133</v>
      </c>
      <c r="L175" s="243"/>
      <c r="M175" s="244" t="s">
        <v>1</v>
      </c>
      <c r="N175" s="245" t="s">
        <v>39</v>
      </c>
      <c r="O175" s="89"/>
      <c r="P175" s="220">
        <f>O175*H175</f>
        <v>0</v>
      </c>
      <c r="Q175" s="220">
        <v>0.00023000000000000001</v>
      </c>
      <c r="R175" s="220">
        <f>Q175*H175</f>
        <v>0.00023000000000000001</v>
      </c>
      <c r="S175" s="220">
        <v>0</v>
      </c>
      <c r="T175" s="22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2" t="s">
        <v>140</v>
      </c>
      <c r="AT175" s="222" t="s">
        <v>137</v>
      </c>
      <c r="AU175" s="222" t="s">
        <v>84</v>
      </c>
      <c r="AY175" s="15" t="s">
        <v>129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82</v>
      </c>
      <c r="BK175" s="223">
        <f>ROUND(I175*H175,2)</f>
        <v>0</v>
      </c>
      <c r="BL175" s="15" t="s">
        <v>134</v>
      </c>
      <c r="BM175" s="222" t="s">
        <v>261</v>
      </c>
    </row>
    <row r="176" s="2" customFormat="1" ht="16.5" customHeight="1">
      <c r="A176" s="36"/>
      <c r="B176" s="37"/>
      <c r="C176" s="236" t="s">
        <v>262</v>
      </c>
      <c r="D176" s="236" t="s">
        <v>137</v>
      </c>
      <c r="E176" s="237" t="s">
        <v>263</v>
      </c>
      <c r="F176" s="238" t="s">
        <v>264</v>
      </c>
      <c r="G176" s="239" t="s">
        <v>229</v>
      </c>
      <c r="H176" s="240">
        <v>1</v>
      </c>
      <c r="I176" s="241"/>
      <c r="J176" s="242">
        <f>ROUND(I176*H176,2)</f>
        <v>0</v>
      </c>
      <c r="K176" s="238" t="s">
        <v>1</v>
      </c>
      <c r="L176" s="243"/>
      <c r="M176" s="244" t="s">
        <v>1</v>
      </c>
      <c r="N176" s="245" t="s">
        <v>39</v>
      </c>
      <c r="O176" s="89"/>
      <c r="P176" s="220">
        <f>O176*H176</f>
        <v>0</v>
      </c>
      <c r="Q176" s="220">
        <v>0.00032000000000000003</v>
      </c>
      <c r="R176" s="220">
        <f>Q176*H176</f>
        <v>0.00032000000000000003</v>
      </c>
      <c r="S176" s="220">
        <v>0</v>
      </c>
      <c r="T176" s="22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2" t="s">
        <v>140</v>
      </c>
      <c r="AT176" s="222" t="s">
        <v>137</v>
      </c>
      <c r="AU176" s="222" t="s">
        <v>84</v>
      </c>
      <c r="AY176" s="15" t="s">
        <v>129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5" t="s">
        <v>82</v>
      </c>
      <c r="BK176" s="223">
        <f>ROUND(I176*H176,2)</f>
        <v>0</v>
      </c>
      <c r="BL176" s="15" t="s">
        <v>134</v>
      </c>
      <c r="BM176" s="222" t="s">
        <v>265</v>
      </c>
    </row>
    <row r="177" s="2" customFormat="1" ht="16.5" customHeight="1">
      <c r="A177" s="36"/>
      <c r="B177" s="37"/>
      <c r="C177" s="236" t="s">
        <v>266</v>
      </c>
      <c r="D177" s="236" t="s">
        <v>137</v>
      </c>
      <c r="E177" s="237" t="s">
        <v>267</v>
      </c>
      <c r="F177" s="238" t="s">
        <v>268</v>
      </c>
      <c r="G177" s="239" t="s">
        <v>229</v>
      </c>
      <c r="H177" s="240">
        <v>3</v>
      </c>
      <c r="I177" s="241"/>
      <c r="J177" s="242">
        <f>ROUND(I177*H177,2)</f>
        <v>0</v>
      </c>
      <c r="K177" s="238" t="s">
        <v>1</v>
      </c>
      <c r="L177" s="243"/>
      <c r="M177" s="244" t="s">
        <v>1</v>
      </c>
      <c r="N177" s="245" t="s">
        <v>39</v>
      </c>
      <c r="O177" s="89"/>
      <c r="P177" s="220">
        <f>O177*H177</f>
        <v>0</v>
      </c>
      <c r="Q177" s="220">
        <v>0.00023000000000000001</v>
      </c>
      <c r="R177" s="220">
        <f>Q177*H177</f>
        <v>0.00069000000000000008</v>
      </c>
      <c r="S177" s="220">
        <v>0</v>
      </c>
      <c r="T177" s="22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2" t="s">
        <v>140</v>
      </c>
      <c r="AT177" s="222" t="s">
        <v>137</v>
      </c>
      <c r="AU177" s="222" t="s">
        <v>84</v>
      </c>
      <c r="AY177" s="15" t="s">
        <v>129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82</v>
      </c>
      <c r="BK177" s="223">
        <f>ROUND(I177*H177,2)</f>
        <v>0</v>
      </c>
      <c r="BL177" s="15" t="s">
        <v>134</v>
      </c>
      <c r="BM177" s="222" t="s">
        <v>269</v>
      </c>
    </row>
    <row r="178" s="2" customFormat="1" ht="24.15" customHeight="1">
      <c r="A178" s="36"/>
      <c r="B178" s="37"/>
      <c r="C178" s="211" t="s">
        <v>270</v>
      </c>
      <c r="D178" s="211" t="s">
        <v>130</v>
      </c>
      <c r="E178" s="212" t="s">
        <v>271</v>
      </c>
      <c r="F178" s="213" t="s">
        <v>272</v>
      </c>
      <c r="G178" s="214" t="s">
        <v>273</v>
      </c>
      <c r="H178" s="215">
        <v>1</v>
      </c>
      <c r="I178" s="216"/>
      <c r="J178" s="217">
        <f>ROUND(I178*H178,2)</f>
        <v>0</v>
      </c>
      <c r="K178" s="213" t="s">
        <v>133</v>
      </c>
      <c r="L178" s="42"/>
      <c r="M178" s="218" t="s">
        <v>1</v>
      </c>
      <c r="N178" s="219" t="s">
        <v>39</v>
      </c>
      <c r="O178" s="89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2" t="s">
        <v>134</v>
      </c>
      <c r="AT178" s="222" t="s">
        <v>130</v>
      </c>
      <c r="AU178" s="222" t="s">
        <v>84</v>
      </c>
      <c r="AY178" s="15" t="s">
        <v>129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82</v>
      </c>
      <c r="BK178" s="223">
        <f>ROUND(I178*H178,2)</f>
        <v>0</v>
      </c>
      <c r="BL178" s="15" t="s">
        <v>134</v>
      </c>
      <c r="BM178" s="222" t="s">
        <v>274</v>
      </c>
    </row>
    <row r="179" s="2" customFormat="1" ht="24.15" customHeight="1">
      <c r="A179" s="36"/>
      <c r="B179" s="37"/>
      <c r="C179" s="236" t="s">
        <v>140</v>
      </c>
      <c r="D179" s="236" t="s">
        <v>137</v>
      </c>
      <c r="E179" s="237" t="s">
        <v>275</v>
      </c>
      <c r="F179" s="238" t="s">
        <v>276</v>
      </c>
      <c r="G179" s="239" t="s">
        <v>229</v>
      </c>
      <c r="H179" s="240">
        <v>4</v>
      </c>
      <c r="I179" s="241"/>
      <c r="J179" s="242">
        <f>ROUND(I179*H179,2)</f>
        <v>0</v>
      </c>
      <c r="K179" s="238" t="s">
        <v>133</v>
      </c>
      <c r="L179" s="243"/>
      <c r="M179" s="244" t="s">
        <v>1</v>
      </c>
      <c r="N179" s="245" t="s">
        <v>39</v>
      </c>
      <c r="O179" s="89"/>
      <c r="P179" s="220">
        <f>O179*H179</f>
        <v>0</v>
      </c>
      <c r="Q179" s="220">
        <v>0.00010000000000000001</v>
      </c>
      <c r="R179" s="220">
        <f>Q179*H179</f>
        <v>0.00040000000000000002</v>
      </c>
      <c r="S179" s="220">
        <v>0</v>
      </c>
      <c r="T179" s="22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2" t="s">
        <v>140</v>
      </c>
      <c r="AT179" s="222" t="s">
        <v>137</v>
      </c>
      <c r="AU179" s="222" t="s">
        <v>84</v>
      </c>
      <c r="AY179" s="15" t="s">
        <v>129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82</v>
      </c>
      <c r="BK179" s="223">
        <f>ROUND(I179*H179,2)</f>
        <v>0</v>
      </c>
      <c r="BL179" s="15" t="s">
        <v>134</v>
      </c>
      <c r="BM179" s="222" t="s">
        <v>277</v>
      </c>
    </row>
    <row r="180" s="2" customFormat="1" ht="24.15" customHeight="1">
      <c r="A180" s="36"/>
      <c r="B180" s="37"/>
      <c r="C180" s="236" t="s">
        <v>278</v>
      </c>
      <c r="D180" s="236" t="s">
        <v>137</v>
      </c>
      <c r="E180" s="237" t="s">
        <v>279</v>
      </c>
      <c r="F180" s="238" t="s">
        <v>280</v>
      </c>
      <c r="G180" s="239" t="s">
        <v>229</v>
      </c>
      <c r="H180" s="240">
        <v>4</v>
      </c>
      <c r="I180" s="241"/>
      <c r="J180" s="242">
        <f>ROUND(I180*H180,2)</f>
        <v>0</v>
      </c>
      <c r="K180" s="238" t="s">
        <v>133</v>
      </c>
      <c r="L180" s="243"/>
      <c r="M180" s="244" t="s">
        <v>1</v>
      </c>
      <c r="N180" s="245" t="s">
        <v>39</v>
      </c>
      <c r="O180" s="89"/>
      <c r="P180" s="220">
        <f>O180*H180</f>
        <v>0</v>
      </c>
      <c r="Q180" s="220">
        <v>0.00010000000000000001</v>
      </c>
      <c r="R180" s="220">
        <f>Q180*H180</f>
        <v>0.00040000000000000002</v>
      </c>
      <c r="S180" s="220">
        <v>0</v>
      </c>
      <c r="T180" s="22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2" t="s">
        <v>140</v>
      </c>
      <c r="AT180" s="222" t="s">
        <v>137</v>
      </c>
      <c r="AU180" s="222" t="s">
        <v>84</v>
      </c>
      <c r="AY180" s="15" t="s">
        <v>129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82</v>
      </c>
      <c r="BK180" s="223">
        <f>ROUND(I180*H180,2)</f>
        <v>0</v>
      </c>
      <c r="BL180" s="15" t="s">
        <v>134</v>
      </c>
      <c r="BM180" s="222" t="s">
        <v>281</v>
      </c>
    </row>
    <row r="181" s="2" customFormat="1" ht="16.5" customHeight="1">
      <c r="A181" s="36"/>
      <c r="B181" s="37"/>
      <c r="C181" s="236" t="s">
        <v>282</v>
      </c>
      <c r="D181" s="236" t="s">
        <v>137</v>
      </c>
      <c r="E181" s="237" t="s">
        <v>283</v>
      </c>
      <c r="F181" s="238" t="s">
        <v>284</v>
      </c>
      <c r="G181" s="239" t="s">
        <v>229</v>
      </c>
      <c r="H181" s="240">
        <v>4</v>
      </c>
      <c r="I181" s="241"/>
      <c r="J181" s="242">
        <f>ROUND(I181*H181,2)</f>
        <v>0</v>
      </c>
      <c r="K181" s="238" t="s">
        <v>1</v>
      </c>
      <c r="L181" s="243"/>
      <c r="M181" s="244" t="s">
        <v>1</v>
      </c>
      <c r="N181" s="245" t="s">
        <v>39</v>
      </c>
      <c r="O181" s="89"/>
      <c r="P181" s="220">
        <f>O181*H181</f>
        <v>0</v>
      </c>
      <c r="Q181" s="220">
        <v>0.00010000000000000001</v>
      </c>
      <c r="R181" s="220">
        <f>Q181*H181</f>
        <v>0.00040000000000000002</v>
      </c>
      <c r="S181" s="220">
        <v>0</v>
      </c>
      <c r="T181" s="22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2" t="s">
        <v>140</v>
      </c>
      <c r="AT181" s="222" t="s">
        <v>137</v>
      </c>
      <c r="AU181" s="222" t="s">
        <v>84</v>
      </c>
      <c r="AY181" s="15" t="s">
        <v>129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82</v>
      </c>
      <c r="BK181" s="223">
        <f>ROUND(I181*H181,2)</f>
        <v>0</v>
      </c>
      <c r="BL181" s="15" t="s">
        <v>134</v>
      </c>
      <c r="BM181" s="222" t="s">
        <v>285</v>
      </c>
    </row>
    <row r="182" s="2" customFormat="1">
      <c r="A182" s="36"/>
      <c r="B182" s="37"/>
      <c r="C182" s="38"/>
      <c r="D182" s="226" t="s">
        <v>286</v>
      </c>
      <c r="E182" s="38"/>
      <c r="F182" s="248" t="s">
        <v>287</v>
      </c>
      <c r="G182" s="38"/>
      <c r="H182" s="38"/>
      <c r="I182" s="249"/>
      <c r="J182" s="38"/>
      <c r="K182" s="38"/>
      <c r="L182" s="42"/>
      <c r="M182" s="250"/>
      <c r="N182" s="251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286</v>
      </c>
      <c r="AU182" s="15" t="s">
        <v>84</v>
      </c>
    </row>
    <row r="183" s="2" customFormat="1" ht="16.5" customHeight="1">
      <c r="A183" s="36"/>
      <c r="B183" s="37"/>
      <c r="C183" s="236" t="s">
        <v>288</v>
      </c>
      <c r="D183" s="236" t="s">
        <v>137</v>
      </c>
      <c r="E183" s="237" t="s">
        <v>289</v>
      </c>
      <c r="F183" s="238" t="s">
        <v>290</v>
      </c>
      <c r="G183" s="239" t="s">
        <v>229</v>
      </c>
      <c r="H183" s="240">
        <v>4</v>
      </c>
      <c r="I183" s="241"/>
      <c r="J183" s="242">
        <f>ROUND(I183*H183,2)</f>
        <v>0</v>
      </c>
      <c r="K183" s="238" t="s">
        <v>1</v>
      </c>
      <c r="L183" s="243"/>
      <c r="M183" s="244" t="s">
        <v>1</v>
      </c>
      <c r="N183" s="245" t="s">
        <v>39</v>
      </c>
      <c r="O183" s="89"/>
      <c r="P183" s="220">
        <f>O183*H183</f>
        <v>0</v>
      </c>
      <c r="Q183" s="220">
        <v>0.00010000000000000001</v>
      </c>
      <c r="R183" s="220">
        <f>Q183*H183</f>
        <v>0.00040000000000000002</v>
      </c>
      <c r="S183" s="220">
        <v>0</v>
      </c>
      <c r="T183" s="22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2" t="s">
        <v>140</v>
      </c>
      <c r="AT183" s="222" t="s">
        <v>137</v>
      </c>
      <c r="AU183" s="222" t="s">
        <v>84</v>
      </c>
      <c r="AY183" s="15" t="s">
        <v>129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5" t="s">
        <v>82</v>
      </c>
      <c r="BK183" s="223">
        <f>ROUND(I183*H183,2)</f>
        <v>0</v>
      </c>
      <c r="BL183" s="15" t="s">
        <v>134</v>
      </c>
      <c r="BM183" s="222" t="s">
        <v>291</v>
      </c>
    </row>
    <row r="184" s="2" customFormat="1">
      <c r="A184" s="36"/>
      <c r="B184" s="37"/>
      <c r="C184" s="38"/>
      <c r="D184" s="226" t="s">
        <v>286</v>
      </c>
      <c r="E184" s="38"/>
      <c r="F184" s="248" t="s">
        <v>287</v>
      </c>
      <c r="G184" s="38"/>
      <c r="H184" s="38"/>
      <c r="I184" s="249"/>
      <c r="J184" s="38"/>
      <c r="K184" s="38"/>
      <c r="L184" s="42"/>
      <c r="M184" s="250"/>
      <c r="N184" s="251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286</v>
      </c>
      <c r="AU184" s="15" t="s">
        <v>84</v>
      </c>
    </row>
    <row r="185" s="12" customFormat="1" ht="22.8" customHeight="1">
      <c r="A185" s="12"/>
      <c r="B185" s="197"/>
      <c r="C185" s="198"/>
      <c r="D185" s="199" t="s">
        <v>73</v>
      </c>
      <c r="E185" s="246" t="s">
        <v>292</v>
      </c>
      <c r="F185" s="246" t="s">
        <v>293</v>
      </c>
      <c r="G185" s="198"/>
      <c r="H185" s="198"/>
      <c r="I185" s="201"/>
      <c r="J185" s="247">
        <f>BK185</f>
        <v>0</v>
      </c>
      <c r="K185" s="198"/>
      <c r="L185" s="203"/>
      <c r="M185" s="204"/>
      <c r="N185" s="205"/>
      <c r="O185" s="205"/>
      <c r="P185" s="206">
        <f>P186</f>
        <v>0</v>
      </c>
      <c r="Q185" s="205"/>
      <c r="R185" s="206">
        <f>R186</f>
        <v>0</v>
      </c>
      <c r="S185" s="205"/>
      <c r="T185" s="20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150</v>
      </c>
      <c r="AT185" s="209" t="s">
        <v>73</v>
      </c>
      <c r="AU185" s="209" t="s">
        <v>82</v>
      </c>
      <c r="AY185" s="208" t="s">
        <v>129</v>
      </c>
      <c r="BK185" s="210">
        <f>BK186</f>
        <v>0</v>
      </c>
    </row>
    <row r="186" s="2" customFormat="1" ht="16.5" customHeight="1">
      <c r="A186" s="36"/>
      <c r="B186" s="37"/>
      <c r="C186" s="211" t="s">
        <v>294</v>
      </c>
      <c r="D186" s="211" t="s">
        <v>130</v>
      </c>
      <c r="E186" s="212" t="s">
        <v>295</v>
      </c>
      <c r="F186" s="213" t="s">
        <v>296</v>
      </c>
      <c r="G186" s="214" t="s">
        <v>201</v>
      </c>
      <c r="H186" s="215">
        <v>1</v>
      </c>
      <c r="I186" s="216"/>
      <c r="J186" s="217">
        <f>ROUND(I186*H186,2)</f>
        <v>0</v>
      </c>
      <c r="K186" s="213" t="s">
        <v>1</v>
      </c>
      <c r="L186" s="42"/>
      <c r="M186" s="218" t="s">
        <v>1</v>
      </c>
      <c r="N186" s="219" t="s">
        <v>39</v>
      </c>
      <c r="O186" s="89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2" t="s">
        <v>297</v>
      </c>
      <c r="AT186" s="222" t="s">
        <v>130</v>
      </c>
      <c r="AU186" s="222" t="s">
        <v>84</v>
      </c>
      <c r="AY186" s="15" t="s">
        <v>129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82</v>
      </c>
      <c r="BK186" s="223">
        <f>ROUND(I186*H186,2)</f>
        <v>0</v>
      </c>
      <c r="BL186" s="15" t="s">
        <v>297</v>
      </c>
      <c r="BM186" s="222" t="s">
        <v>298</v>
      </c>
    </row>
    <row r="187" s="12" customFormat="1" ht="25.92" customHeight="1">
      <c r="A187" s="12"/>
      <c r="B187" s="197"/>
      <c r="C187" s="198"/>
      <c r="D187" s="199" t="s">
        <v>73</v>
      </c>
      <c r="E187" s="200" t="s">
        <v>299</v>
      </c>
      <c r="F187" s="200" t="s">
        <v>300</v>
      </c>
      <c r="G187" s="198"/>
      <c r="H187" s="198"/>
      <c r="I187" s="201"/>
      <c r="J187" s="202">
        <f>BK187</f>
        <v>0</v>
      </c>
      <c r="K187" s="198"/>
      <c r="L187" s="203"/>
      <c r="M187" s="204"/>
      <c r="N187" s="205"/>
      <c r="O187" s="205"/>
      <c r="P187" s="206">
        <f>P188</f>
        <v>0</v>
      </c>
      <c r="Q187" s="205"/>
      <c r="R187" s="206">
        <f>R188</f>
        <v>0</v>
      </c>
      <c r="S187" s="205"/>
      <c r="T187" s="207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155</v>
      </c>
      <c r="AT187" s="209" t="s">
        <v>73</v>
      </c>
      <c r="AU187" s="209" t="s">
        <v>74</v>
      </c>
      <c r="AY187" s="208" t="s">
        <v>129</v>
      </c>
      <c r="BK187" s="210">
        <f>BK188</f>
        <v>0</v>
      </c>
    </row>
    <row r="188" s="12" customFormat="1" ht="22.8" customHeight="1">
      <c r="A188" s="12"/>
      <c r="B188" s="197"/>
      <c r="C188" s="198"/>
      <c r="D188" s="199" t="s">
        <v>73</v>
      </c>
      <c r="E188" s="246" t="s">
        <v>301</v>
      </c>
      <c r="F188" s="246" t="s">
        <v>302</v>
      </c>
      <c r="G188" s="198"/>
      <c r="H188" s="198"/>
      <c r="I188" s="201"/>
      <c r="J188" s="247">
        <f>BK188</f>
        <v>0</v>
      </c>
      <c r="K188" s="198"/>
      <c r="L188" s="203"/>
      <c r="M188" s="204"/>
      <c r="N188" s="205"/>
      <c r="O188" s="205"/>
      <c r="P188" s="206">
        <f>SUM(P189:P193)</f>
        <v>0</v>
      </c>
      <c r="Q188" s="205"/>
      <c r="R188" s="206">
        <f>SUM(R189:R193)</f>
        <v>0</v>
      </c>
      <c r="S188" s="205"/>
      <c r="T188" s="207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155</v>
      </c>
      <c r="AT188" s="209" t="s">
        <v>73</v>
      </c>
      <c r="AU188" s="209" t="s">
        <v>82</v>
      </c>
      <c r="AY188" s="208" t="s">
        <v>129</v>
      </c>
      <c r="BK188" s="210">
        <f>SUM(BK189:BK193)</f>
        <v>0</v>
      </c>
    </row>
    <row r="189" s="2" customFormat="1" ht="16.5" customHeight="1">
      <c r="A189" s="36"/>
      <c r="B189" s="37"/>
      <c r="C189" s="211" t="s">
        <v>303</v>
      </c>
      <c r="D189" s="211" t="s">
        <v>130</v>
      </c>
      <c r="E189" s="212" t="s">
        <v>304</v>
      </c>
      <c r="F189" s="213" t="s">
        <v>305</v>
      </c>
      <c r="G189" s="214" t="s">
        <v>201</v>
      </c>
      <c r="H189" s="215">
        <v>1</v>
      </c>
      <c r="I189" s="216"/>
      <c r="J189" s="217">
        <f>ROUND(I189*H189,2)</f>
        <v>0</v>
      </c>
      <c r="K189" s="213" t="s">
        <v>1</v>
      </c>
      <c r="L189" s="42"/>
      <c r="M189" s="218" t="s">
        <v>1</v>
      </c>
      <c r="N189" s="219" t="s">
        <v>39</v>
      </c>
      <c r="O189" s="89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2" t="s">
        <v>297</v>
      </c>
      <c r="AT189" s="222" t="s">
        <v>130</v>
      </c>
      <c r="AU189" s="222" t="s">
        <v>84</v>
      </c>
      <c r="AY189" s="15" t="s">
        <v>129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82</v>
      </c>
      <c r="BK189" s="223">
        <f>ROUND(I189*H189,2)</f>
        <v>0</v>
      </c>
      <c r="BL189" s="15" t="s">
        <v>297</v>
      </c>
      <c r="BM189" s="222" t="s">
        <v>306</v>
      </c>
    </row>
    <row r="190" s="2" customFormat="1" ht="16.5" customHeight="1">
      <c r="A190" s="36"/>
      <c r="B190" s="37"/>
      <c r="C190" s="211" t="s">
        <v>307</v>
      </c>
      <c r="D190" s="211" t="s">
        <v>130</v>
      </c>
      <c r="E190" s="212" t="s">
        <v>308</v>
      </c>
      <c r="F190" s="213" t="s">
        <v>309</v>
      </c>
      <c r="G190" s="214" t="s">
        <v>201</v>
      </c>
      <c r="H190" s="215">
        <v>1</v>
      </c>
      <c r="I190" s="216"/>
      <c r="J190" s="217">
        <f>ROUND(I190*H190,2)</f>
        <v>0</v>
      </c>
      <c r="K190" s="213" t="s">
        <v>1</v>
      </c>
      <c r="L190" s="42"/>
      <c r="M190" s="218" t="s">
        <v>1</v>
      </c>
      <c r="N190" s="219" t="s">
        <v>39</v>
      </c>
      <c r="O190" s="89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2" t="s">
        <v>297</v>
      </c>
      <c r="AT190" s="222" t="s">
        <v>130</v>
      </c>
      <c r="AU190" s="222" t="s">
        <v>84</v>
      </c>
      <c r="AY190" s="15" t="s">
        <v>129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82</v>
      </c>
      <c r="BK190" s="223">
        <f>ROUND(I190*H190,2)</f>
        <v>0</v>
      </c>
      <c r="BL190" s="15" t="s">
        <v>297</v>
      </c>
      <c r="BM190" s="222" t="s">
        <v>310</v>
      </c>
    </row>
    <row r="191" s="2" customFormat="1" ht="16.5" customHeight="1">
      <c r="A191" s="36"/>
      <c r="B191" s="37"/>
      <c r="C191" s="211" t="s">
        <v>311</v>
      </c>
      <c r="D191" s="211" t="s">
        <v>130</v>
      </c>
      <c r="E191" s="212" t="s">
        <v>301</v>
      </c>
      <c r="F191" s="213" t="s">
        <v>312</v>
      </c>
      <c r="G191" s="214" t="s">
        <v>201</v>
      </c>
      <c r="H191" s="215">
        <v>1</v>
      </c>
      <c r="I191" s="216"/>
      <c r="J191" s="217">
        <f>ROUND(I191*H191,2)</f>
        <v>0</v>
      </c>
      <c r="K191" s="213" t="s">
        <v>1</v>
      </c>
      <c r="L191" s="42"/>
      <c r="M191" s="218" t="s">
        <v>1</v>
      </c>
      <c r="N191" s="219" t="s">
        <v>39</v>
      </c>
      <c r="O191" s="89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2" t="s">
        <v>297</v>
      </c>
      <c r="AT191" s="222" t="s">
        <v>130</v>
      </c>
      <c r="AU191" s="222" t="s">
        <v>84</v>
      </c>
      <c r="AY191" s="15" t="s">
        <v>129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82</v>
      </c>
      <c r="BK191" s="223">
        <f>ROUND(I191*H191,2)</f>
        <v>0</v>
      </c>
      <c r="BL191" s="15" t="s">
        <v>297</v>
      </c>
      <c r="BM191" s="222" t="s">
        <v>313</v>
      </c>
    </row>
    <row r="192" s="2" customFormat="1" ht="16.5" customHeight="1">
      <c r="A192" s="36"/>
      <c r="B192" s="37"/>
      <c r="C192" s="211" t="s">
        <v>314</v>
      </c>
      <c r="D192" s="211" t="s">
        <v>130</v>
      </c>
      <c r="E192" s="212" t="s">
        <v>315</v>
      </c>
      <c r="F192" s="213" t="s">
        <v>316</v>
      </c>
      <c r="G192" s="214" t="s">
        <v>201</v>
      </c>
      <c r="H192" s="215">
        <v>1</v>
      </c>
      <c r="I192" s="216"/>
      <c r="J192" s="217">
        <f>ROUND(I192*H192,2)</f>
        <v>0</v>
      </c>
      <c r="K192" s="213" t="s">
        <v>1</v>
      </c>
      <c r="L192" s="42"/>
      <c r="M192" s="218" t="s">
        <v>1</v>
      </c>
      <c r="N192" s="219" t="s">
        <v>39</v>
      </c>
      <c r="O192" s="89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2" t="s">
        <v>297</v>
      </c>
      <c r="AT192" s="222" t="s">
        <v>130</v>
      </c>
      <c r="AU192" s="222" t="s">
        <v>84</v>
      </c>
      <c r="AY192" s="15" t="s">
        <v>129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5" t="s">
        <v>82</v>
      </c>
      <c r="BK192" s="223">
        <f>ROUND(I192*H192,2)</f>
        <v>0</v>
      </c>
      <c r="BL192" s="15" t="s">
        <v>297</v>
      </c>
      <c r="BM192" s="222" t="s">
        <v>317</v>
      </c>
    </row>
    <row r="193" s="2" customFormat="1" ht="16.5" customHeight="1">
      <c r="A193" s="36"/>
      <c r="B193" s="37"/>
      <c r="C193" s="211" t="s">
        <v>318</v>
      </c>
      <c r="D193" s="211" t="s">
        <v>130</v>
      </c>
      <c r="E193" s="212" t="s">
        <v>319</v>
      </c>
      <c r="F193" s="213" t="s">
        <v>320</v>
      </c>
      <c r="G193" s="214" t="s">
        <v>201</v>
      </c>
      <c r="H193" s="215">
        <v>1</v>
      </c>
      <c r="I193" s="216"/>
      <c r="J193" s="217">
        <f>ROUND(I193*H193,2)</f>
        <v>0</v>
      </c>
      <c r="K193" s="213" t="s">
        <v>1</v>
      </c>
      <c r="L193" s="42"/>
      <c r="M193" s="252" t="s">
        <v>1</v>
      </c>
      <c r="N193" s="253" t="s">
        <v>39</v>
      </c>
      <c r="O193" s="254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2" t="s">
        <v>297</v>
      </c>
      <c r="AT193" s="222" t="s">
        <v>130</v>
      </c>
      <c r="AU193" s="222" t="s">
        <v>84</v>
      </c>
      <c r="AY193" s="15" t="s">
        <v>129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5" t="s">
        <v>82</v>
      </c>
      <c r="BK193" s="223">
        <f>ROUND(I193*H193,2)</f>
        <v>0</v>
      </c>
      <c r="BL193" s="15" t="s">
        <v>297</v>
      </c>
      <c r="BM193" s="222" t="s">
        <v>321</v>
      </c>
    </row>
    <row r="194" s="2" customFormat="1" ht="6.96" customHeight="1">
      <c r="A194" s="36"/>
      <c r="B194" s="64"/>
      <c r="C194" s="65"/>
      <c r="D194" s="65"/>
      <c r="E194" s="65"/>
      <c r="F194" s="65"/>
      <c r="G194" s="65"/>
      <c r="H194" s="65"/>
      <c r="I194" s="65"/>
      <c r="J194" s="65"/>
      <c r="K194" s="65"/>
      <c r="L194" s="42"/>
      <c r="M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</sheetData>
  <sheetProtection sheet="1" autoFilter="0" formatColumns="0" formatRows="0" objects="1" scenarios="1" spinCount="100000" saltValue="AoK8Nvy3fMqekLoqdbQVhGaLnuAvWVVe224FMR/kpvVUcdqqZwhBctuTLRz59vcTqDeg4YSHfcJOoqnj71OPJg==" hashValue="zasI3kLQKLkwcOLJ9+ZVaLK1FTiEcQMESeTsYccghcdwnqJVus2P0TWH2kgx0DKOITWoElBpWB4OtCWrETtXqw==" algorithmName="SHA-512" password="CC35"/>
  <autoFilter ref="C124:K19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8"/>
    </row>
    <row r="4" s="1" customFormat="1" ht="24.96" customHeight="1">
      <c r="B4" s="18"/>
      <c r="C4" s="133" t="s">
        <v>322</v>
      </c>
      <c r="H4" s="18"/>
    </row>
    <row r="5" s="1" customFormat="1" ht="12" customHeight="1">
      <c r="B5" s="18"/>
      <c r="C5" s="257" t="s">
        <v>13</v>
      </c>
      <c r="D5" s="142" t="s">
        <v>14</v>
      </c>
      <c r="E5" s="1"/>
      <c r="F5" s="1"/>
      <c r="H5" s="18"/>
    </row>
    <row r="6" s="1" customFormat="1" ht="36.96" customHeight="1">
      <c r="B6" s="18"/>
      <c r="C6" s="258" t="s">
        <v>16</v>
      </c>
      <c r="D6" s="259" t="s">
        <v>17</v>
      </c>
      <c r="E6" s="1"/>
      <c r="F6" s="1"/>
      <c r="H6" s="18"/>
    </row>
    <row r="7" s="1" customFormat="1" ht="16.5" customHeight="1">
      <c r="B7" s="18"/>
      <c r="C7" s="135" t="s">
        <v>22</v>
      </c>
      <c r="D7" s="139" t="str">
        <f>'Rekapitulace stavby'!AN8</f>
        <v>23. 10. 2024</v>
      </c>
      <c r="H7" s="18"/>
    </row>
    <row r="8" s="2" customFormat="1" ht="10.8" customHeight="1">
      <c r="A8" s="36"/>
      <c r="B8" s="42"/>
      <c r="C8" s="36"/>
      <c r="D8" s="36"/>
      <c r="E8" s="36"/>
      <c r="F8" s="36"/>
      <c r="G8" s="36"/>
      <c r="H8" s="42"/>
    </row>
    <row r="9" s="11" customFormat="1" ht="29.28" customHeight="1">
      <c r="A9" s="186"/>
      <c r="B9" s="260"/>
      <c r="C9" s="261" t="s">
        <v>55</v>
      </c>
      <c r="D9" s="262" t="s">
        <v>56</v>
      </c>
      <c r="E9" s="262" t="s">
        <v>116</v>
      </c>
      <c r="F9" s="263" t="s">
        <v>323</v>
      </c>
      <c r="G9" s="186"/>
      <c r="H9" s="260"/>
    </row>
    <row r="10" s="2" customFormat="1" ht="26.4" customHeight="1">
      <c r="A10" s="36"/>
      <c r="B10" s="42"/>
      <c r="C10" s="264" t="s">
        <v>79</v>
      </c>
      <c r="D10" s="264" t="s">
        <v>80</v>
      </c>
      <c r="E10" s="36"/>
      <c r="F10" s="36"/>
      <c r="G10" s="36"/>
      <c r="H10" s="42"/>
    </row>
    <row r="11" s="2" customFormat="1" ht="16.8" customHeight="1">
      <c r="A11" s="36"/>
      <c r="B11" s="42"/>
      <c r="C11" s="265" t="s">
        <v>324</v>
      </c>
      <c r="D11" s="266" t="s">
        <v>325</v>
      </c>
      <c r="E11" s="267" t="s">
        <v>1</v>
      </c>
      <c r="F11" s="268">
        <v>17.039999999999999</v>
      </c>
      <c r="G11" s="36"/>
      <c r="H11" s="42"/>
    </row>
    <row r="12" s="2" customFormat="1" ht="16.8" customHeight="1">
      <c r="A12" s="36"/>
      <c r="B12" s="42"/>
      <c r="C12" s="269" t="s">
        <v>1</v>
      </c>
      <c r="D12" s="269" t="s">
        <v>326</v>
      </c>
      <c r="E12" s="15" t="s">
        <v>1</v>
      </c>
      <c r="F12" s="270">
        <v>17.039999999999999</v>
      </c>
      <c r="G12" s="36"/>
      <c r="H12" s="42"/>
    </row>
    <row r="13" s="2" customFormat="1" ht="16.8" customHeight="1">
      <c r="A13" s="36"/>
      <c r="B13" s="42"/>
      <c r="C13" s="265" t="s">
        <v>85</v>
      </c>
      <c r="D13" s="266" t="s">
        <v>86</v>
      </c>
      <c r="E13" s="267" t="s">
        <v>87</v>
      </c>
      <c r="F13" s="268">
        <v>21.399999999999999</v>
      </c>
      <c r="G13" s="36"/>
      <c r="H13" s="42"/>
    </row>
    <row r="14" s="2" customFormat="1" ht="16.8" customHeight="1">
      <c r="A14" s="36"/>
      <c r="B14" s="42"/>
      <c r="C14" s="269" t="s">
        <v>1</v>
      </c>
      <c r="D14" s="269" t="s">
        <v>88</v>
      </c>
      <c r="E14" s="15" t="s">
        <v>1</v>
      </c>
      <c r="F14" s="270">
        <v>21.399999999999999</v>
      </c>
      <c r="G14" s="36"/>
      <c r="H14" s="42"/>
    </row>
    <row r="15" s="2" customFormat="1" ht="16.8" customHeight="1">
      <c r="A15" s="36"/>
      <c r="B15" s="42"/>
      <c r="C15" s="271" t="s">
        <v>327</v>
      </c>
      <c r="D15" s="36"/>
      <c r="E15" s="36"/>
      <c r="F15" s="36"/>
      <c r="G15" s="36"/>
      <c r="H15" s="42"/>
    </row>
    <row r="16" s="2" customFormat="1">
      <c r="A16" s="36"/>
      <c r="B16" s="42"/>
      <c r="C16" s="269" t="s">
        <v>169</v>
      </c>
      <c r="D16" s="269" t="s">
        <v>170</v>
      </c>
      <c r="E16" s="15" t="s">
        <v>87</v>
      </c>
      <c r="F16" s="270">
        <v>21.399999999999999</v>
      </c>
      <c r="G16" s="36"/>
      <c r="H16" s="42"/>
    </row>
    <row r="17" s="2" customFormat="1" ht="16.8" customHeight="1">
      <c r="A17" s="36"/>
      <c r="B17" s="42"/>
      <c r="C17" s="269" t="s">
        <v>224</v>
      </c>
      <c r="D17" s="269" t="s">
        <v>225</v>
      </c>
      <c r="E17" s="15" t="s">
        <v>87</v>
      </c>
      <c r="F17" s="270">
        <v>21.399999999999999</v>
      </c>
      <c r="G17" s="36"/>
      <c r="H17" s="42"/>
    </row>
    <row r="18" s="2" customFormat="1" ht="16.8" customHeight="1">
      <c r="A18" s="36"/>
      <c r="B18" s="42"/>
      <c r="C18" s="265" t="s">
        <v>90</v>
      </c>
      <c r="D18" s="266" t="s">
        <v>91</v>
      </c>
      <c r="E18" s="267" t="s">
        <v>92</v>
      </c>
      <c r="F18" s="268">
        <v>162.69999999999999</v>
      </c>
      <c r="G18" s="36"/>
      <c r="H18" s="42"/>
    </row>
    <row r="19" s="2" customFormat="1" ht="16.8" customHeight="1">
      <c r="A19" s="36"/>
      <c r="B19" s="42"/>
      <c r="C19" s="269" t="s">
        <v>1</v>
      </c>
      <c r="D19" s="269" t="s">
        <v>93</v>
      </c>
      <c r="E19" s="15" t="s">
        <v>1</v>
      </c>
      <c r="F19" s="270">
        <v>162.69999999999999</v>
      </c>
      <c r="G19" s="36"/>
      <c r="H19" s="42"/>
    </row>
    <row r="20" s="2" customFormat="1" ht="16.8" customHeight="1">
      <c r="A20" s="36"/>
      <c r="B20" s="42"/>
      <c r="C20" s="271" t="s">
        <v>327</v>
      </c>
      <c r="D20" s="36"/>
      <c r="E20" s="36"/>
      <c r="F20" s="36"/>
      <c r="G20" s="36"/>
      <c r="H20" s="42"/>
    </row>
    <row r="21" s="2" customFormat="1" ht="16.8" customHeight="1">
      <c r="A21" s="36"/>
      <c r="B21" s="42"/>
      <c r="C21" s="269" t="s">
        <v>156</v>
      </c>
      <c r="D21" s="269" t="s">
        <v>148</v>
      </c>
      <c r="E21" s="15" t="s">
        <v>92</v>
      </c>
      <c r="F21" s="270">
        <v>162.69999999999999</v>
      </c>
      <c r="G21" s="36"/>
      <c r="H21" s="42"/>
    </row>
    <row r="22" s="2" customFormat="1" ht="16.8" customHeight="1">
      <c r="A22" s="36"/>
      <c r="B22" s="42"/>
      <c r="C22" s="269" t="s">
        <v>147</v>
      </c>
      <c r="D22" s="269" t="s">
        <v>148</v>
      </c>
      <c r="E22" s="15" t="s">
        <v>92</v>
      </c>
      <c r="F22" s="270">
        <v>162.69999999999999</v>
      </c>
      <c r="G22" s="36"/>
      <c r="H22" s="42"/>
    </row>
    <row r="23" s="2" customFormat="1" ht="16.8" customHeight="1">
      <c r="A23" s="36"/>
      <c r="B23" s="42"/>
      <c r="C23" s="269" t="s">
        <v>177</v>
      </c>
      <c r="D23" s="269" t="s">
        <v>178</v>
      </c>
      <c r="E23" s="15" t="s">
        <v>92</v>
      </c>
      <c r="F23" s="270">
        <v>162.69999999999999</v>
      </c>
      <c r="G23" s="36"/>
      <c r="H23" s="42"/>
    </row>
    <row r="24" s="2" customFormat="1">
      <c r="A24" s="36"/>
      <c r="B24" s="42"/>
      <c r="C24" s="269" t="s">
        <v>131</v>
      </c>
      <c r="D24" s="269" t="s">
        <v>132</v>
      </c>
      <c r="E24" s="15" t="s">
        <v>92</v>
      </c>
      <c r="F24" s="270">
        <v>162.69999999999999</v>
      </c>
      <c r="G24" s="36"/>
      <c r="H24" s="42"/>
    </row>
    <row r="25" s="2" customFormat="1" ht="16.8" customHeight="1">
      <c r="A25" s="36"/>
      <c r="B25" s="42"/>
      <c r="C25" s="269" t="s">
        <v>184</v>
      </c>
      <c r="D25" s="269" t="s">
        <v>185</v>
      </c>
      <c r="E25" s="15" t="s">
        <v>92</v>
      </c>
      <c r="F25" s="270">
        <v>162.69999999999999</v>
      </c>
      <c r="G25" s="36"/>
      <c r="H25" s="42"/>
    </row>
    <row r="26" s="2" customFormat="1" ht="16.8" customHeight="1">
      <c r="A26" s="36"/>
      <c r="B26" s="42"/>
      <c r="C26" s="269" t="s">
        <v>138</v>
      </c>
      <c r="D26" s="269" t="s">
        <v>139</v>
      </c>
      <c r="E26" s="15" t="s">
        <v>92</v>
      </c>
      <c r="F26" s="270">
        <v>195.24000000000001</v>
      </c>
      <c r="G26" s="36"/>
      <c r="H26" s="42"/>
    </row>
    <row r="27" s="2" customFormat="1" ht="16.8" customHeight="1">
      <c r="A27" s="36"/>
      <c r="B27" s="42"/>
      <c r="C27" s="265" t="s">
        <v>328</v>
      </c>
      <c r="D27" s="266" t="s">
        <v>329</v>
      </c>
      <c r="E27" s="267" t="s">
        <v>1</v>
      </c>
      <c r="F27" s="268">
        <v>145.69999999999999</v>
      </c>
      <c r="G27" s="36"/>
      <c r="H27" s="42"/>
    </row>
    <row r="28" s="2" customFormat="1" ht="16.8" customHeight="1">
      <c r="A28" s="36"/>
      <c r="B28" s="42"/>
      <c r="C28" s="269" t="s">
        <v>1</v>
      </c>
      <c r="D28" s="269" t="s">
        <v>330</v>
      </c>
      <c r="E28" s="15" t="s">
        <v>1</v>
      </c>
      <c r="F28" s="270">
        <v>145.69999999999999</v>
      </c>
      <c r="G28" s="36"/>
      <c r="H28" s="42"/>
    </row>
    <row r="29" s="2" customFormat="1" ht="16.8" customHeight="1">
      <c r="A29" s="36"/>
      <c r="B29" s="42"/>
      <c r="C29" s="265" t="s">
        <v>95</v>
      </c>
      <c r="D29" s="266" t="s">
        <v>96</v>
      </c>
      <c r="E29" s="267" t="s">
        <v>1</v>
      </c>
      <c r="F29" s="268">
        <v>36.600000000000001</v>
      </c>
      <c r="G29" s="36"/>
      <c r="H29" s="42"/>
    </row>
    <row r="30" s="2" customFormat="1" ht="16.8" customHeight="1">
      <c r="A30" s="36"/>
      <c r="B30" s="42"/>
      <c r="C30" s="269" t="s">
        <v>1</v>
      </c>
      <c r="D30" s="269" t="s">
        <v>97</v>
      </c>
      <c r="E30" s="15" t="s">
        <v>1</v>
      </c>
      <c r="F30" s="270">
        <v>36.600000000000001</v>
      </c>
      <c r="G30" s="36"/>
      <c r="H30" s="42"/>
    </row>
    <row r="31" s="2" customFormat="1" ht="16.8" customHeight="1">
      <c r="A31" s="36"/>
      <c r="B31" s="42"/>
      <c r="C31" s="271" t="s">
        <v>327</v>
      </c>
      <c r="D31" s="36"/>
      <c r="E31" s="36"/>
      <c r="F31" s="36"/>
      <c r="G31" s="36"/>
      <c r="H31" s="42"/>
    </row>
    <row r="32" s="2" customFormat="1" ht="16.8" customHeight="1">
      <c r="A32" s="36"/>
      <c r="B32" s="42"/>
      <c r="C32" s="269" t="s">
        <v>159</v>
      </c>
      <c r="D32" s="269" t="s">
        <v>160</v>
      </c>
      <c r="E32" s="15" t="s">
        <v>92</v>
      </c>
      <c r="F32" s="270">
        <v>18.300000000000001</v>
      </c>
      <c r="G32" s="36"/>
      <c r="H32" s="42"/>
    </row>
    <row r="33" s="2" customFormat="1">
      <c r="A33" s="36"/>
      <c r="B33" s="42"/>
      <c r="C33" s="269" t="s">
        <v>173</v>
      </c>
      <c r="D33" s="269" t="s">
        <v>174</v>
      </c>
      <c r="E33" s="15" t="s">
        <v>87</v>
      </c>
      <c r="F33" s="270">
        <v>36.600000000000001</v>
      </c>
      <c r="G33" s="36"/>
      <c r="H33" s="42"/>
    </row>
    <row r="34" s="2" customFormat="1" ht="7.44" customHeight="1">
      <c r="A34" s="36"/>
      <c r="B34" s="165"/>
      <c r="C34" s="166"/>
      <c r="D34" s="166"/>
      <c r="E34" s="166"/>
      <c r="F34" s="166"/>
      <c r="G34" s="166"/>
      <c r="H34" s="42"/>
    </row>
    <row r="35" s="2" customFormat="1">
      <c r="A35" s="36"/>
      <c r="B35" s="36"/>
      <c r="C35" s="36"/>
      <c r="D35" s="36"/>
      <c r="E35" s="36"/>
      <c r="F35" s="36"/>
      <c r="G35" s="36"/>
      <c r="H35" s="36"/>
    </row>
  </sheetData>
  <sheetProtection sheet="1" formatColumns="0" formatRows="0" objects="1" scenarios="1" spinCount="100000" saltValue="SMhO35GUnWRVat7Qr4G54GM278xr2pcNUGyZhJnuE7OnpSzNpsp506mTfkVhJ2HgXKk8KAeZUmpArZTRQbEg1g==" hashValue="WqEjDY2PrKpWoZz3LqQ8LGBmXenj0iJp+NR7VcYXI7NXz8EC57atDYMLy8xR595VWXXhsU1KHdCU9CQdhXwtH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6C21577DB9342AA3A5327ECDAA275" ma:contentTypeVersion="15" ma:contentTypeDescription="Create a new document." ma:contentTypeScope="" ma:versionID="cfa1989c5d3f69984ea4847b13b78b0f">
  <xsd:schema xmlns:xsd="http://www.w3.org/2001/XMLSchema" xmlns:xs="http://www.w3.org/2001/XMLSchema" xmlns:p="http://schemas.microsoft.com/office/2006/metadata/properties" xmlns:ns2="d8fb9062-709c-4730-9d26-2c813131f2b0" xmlns:ns3="b43a5098-3373-4d45-bbe5-907fd04e5a7a" targetNamespace="http://schemas.microsoft.com/office/2006/metadata/properties" ma:root="true" ma:fieldsID="af544e223810f4980831eec92eff6541" ns2:_="" ns3:_="">
    <xsd:import namespace="d8fb9062-709c-4730-9d26-2c813131f2b0"/>
    <xsd:import namespace="b43a5098-3373-4d45-bbe5-907fd04e5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b9062-709c-4730-9d26-2c813131f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39312f5-02ac-40b3-9a1e-d88fe0cf2e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a5098-3373-4d45-bbe5-907fd04e5a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6c7a42-6075-464c-a5bb-6d97efb605f8}" ma:internalName="TaxCatchAll" ma:showField="CatchAllData" ma:web="b43a5098-3373-4d45-bbe5-907fd04e5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fb9062-709c-4730-9d26-2c813131f2b0">
      <Terms xmlns="http://schemas.microsoft.com/office/infopath/2007/PartnerControls"/>
    </lcf76f155ced4ddcb4097134ff3c332f>
    <TaxCatchAll xmlns="b43a5098-3373-4d45-bbe5-907fd04e5a7a" xsi:nil="true"/>
  </documentManagement>
</p:properties>
</file>

<file path=customXml/itemProps1.xml><?xml version="1.0" encoding="utf-8"?>
<ds:datastoreItem xmlns:ds="http://schemas.openxmlformats.org/officeDocument/2006/customXml" ds:itemID="{7C5F47CB-1056-4BAC-A086-0F921EC74FD5}"/>
</file>

<file path=customXml/itemProps2.xml><?xml version="1.0" encoding="utf-8"?>
<ds:datastoreItem xmlns:ds="http://schemas.openxmlformats.org/officeDocument/2006/customXml" ds:itemID="{30B90A28-5776-42E8-9370-1BFF99C74317}"/>
</file>

<file path=customXml/itemProps3.xml><?xml version="1.0" encoding="utf-8"?>
<ds:datastoreItem xmlns:ds="http://schemas.openxmlformats.org/officeDocument/2006/customXml" ds:itemID="{B16FF8C4-3B75-4A83-AB89-DCD630F28CA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DESKTOP-46KUIL8\Hana Stepankova</dc:creator>
  <cp:lastModifiedBy>DESKTOP-46KUIL8\Hana Stepankova</cp:lastModifiedBy>
  <dcterms:created xsi:type="dcterms:W3CDTF">2024-10-23T09:57:24Z</dcterms:created>
  <dcterms:modified xsi:type="dcterms:W3CDTF">2024-10-23T09:57:27Z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0x01010016B6C21577DB9342AA3A5327ECDAA275</vt:lpwstr>
  </property>
</Properties>
</file>