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dvornik\Documents\Stellplatz\"/>
    </mc:Choice>
  </mc:AlternateContent>
  <xr:revisionPtr revIDLastSave="0" documentId="8_{8D249597-21E1-48F2-A82F-01EEDA66454F}" xr6:coauthVersionLast="47" xr6:coauthVersionMax="47" xr10:uidLastSave="{00000000-0000-0000-0000-000000000000}"/>
  <bookViews>
    <workbookView xWindow="-108" yWindow="-108" windowWidth="23256" windowHeight="12456" xr2:uid="{CB8525A9-468B-412D-959E-405A390A2944}"/>
  </bookViews>
  <sheets>
    <sheet name="IO 401 - Kabelová trasa N..." sheetId="1" r:id="rId1"/>
  </sheets>
  <externalReferences>
    <externalReference r:id="rId2"/>
  </externalReferences>
  <definedNames>
    <definedName name="_xlnm._FilterDatabase" localSheetId="0" hidden="1">'IO 401 - Kabelová trasa N...'!$C$83:$K$175</definedName>
    <definedName name="_xlnm.Print_Titles" localSheetId="0">'IO 401 - Kabelová trasa N...'!$83:$83</definedName>
    <definedName name="_xlnm.Print_Area" localSheetId="0">'IO 401 - Kabelová trasa N...'!$C$4:$J$39,'IO 401 - Kabelová trasa N...'!$C$45:$J$65,'IO 401 - Kabelová trasa N...'!$C$71:$J$175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12" i="1"/>
  <c r="J78" i="1" s="1"/>
  <c r="J17" i="1"/>
  <c r="E18" i="1"/>
  <c r="J18" i="1"/>
  <c r="J35" i="1"/>
  <c r="J36" i="1"/>
  <c r="J37" i="1"/>
  <c r="E48" i="1"/>
  <c r="E50" i="1"/>
  <c r="F52" i="1"/>
  <c r="J52" i="1"/>
  <c r="F54" i="1"/>
  <c r="J54" i="1"/>
  <c r="F55" i="1"/>
  <c r="J55" i="1"/>
  <c r="E74" i="1"/>
  <c r="E76" i="1"/>
  <c r="F78" i="1"/>
  <c r="F80" i="1"/>
  <c r="J80" i="1"/>
  <c r="F81" i="1"/>
  <c r="J81" i="1"/>
  <c r="J87" i="1"/>
  <c r="BE87" i="1" s="1"/>
  <c r="P87" i="1"/>
  <c r="P86" i="1" s="1"/>
  <c r="R87" i="1"/>
  <c r="T87" i="1"/>
  <c r="BF87" i="1"/>
  <c r="F34" i="1" s="1"/>
  <c r="BG87" i="1"/>
  <c r="F35" i="1" s="1"/>
  <c r="BH87" i="1"/>
  <c r="F36" i="1" s="1"/>
  <c r="BI87" i="1"/>
  <c r="BK87" i="1"/>
  <c r="BK86" i="1" s="1"/>
  <c r="J88" i="1"/>
  <c r="P88" i="1"/>
  <c r="R88" i="1"/>
  <c r="T88" i="1"/>
  <c r="BE88" i="1"/>
  <c r="BF88" i="1"/>
  <c r="J34" i="1" s="1"/>
  <c r="BG88" i="1"/>
  <c r="BH88" i="1"/>
  <c r="BI88" i="1"/>
  <c r="BK88" i="1"/>
  <c r="J89" i="1"/>
  <c r="P89" i="1"/>
  <c r="R89" i="1"/>
  <c r="R86" i="1" s="1"/>
  <c r="R85" i="1" s="1"/>
  <c r="T89" i="1"/>
  <c r="T86" i="1" s="1"/>
  <c r="BE89" i="1"/>
  <c r="BF89" i="1"/>
  <c r="BG89" i="1"/>
  <c r="BH89" i="1"/>
  <c r="BI89" i="1"/>
  <c r="BK89" i="1"/>
  <c r="J90" i="1"/>
  <c r="BE90" i="1" s="1"/>
  <c r="P90" i="1"/>
  <c r="R90" i="1"/>
  <c r="T90" i="1"/>
  <c r="BF90" i="1"/>
  <c r="BG90" i="1"/>
  <c r="BH90" i="1"/>
  <c r="BI90" i="1"/>
  <c r="BK90" i="1"/>
  <c r="J91" i="1"/>
  <c r="BE91" i="1" s="1"/>
  <c r="P91" i="1"/>
  <c r="R91" i="1"/>
  <c r="T91" i="1"/>
  <c r="BF91" i="1"/>
  <c r="BG91" i="1"/>
  <c r="BH91" i="1"/>
  <c r="BI91" i="1"/>
  <c r="F37" i="1" s="1"/>
  <c r="BK91" i="1"/>
  <c r="J92" i="1"/>
  <c r="P92" i="1"/>
  <c r="R92" i="1"/>
  <c r="T92" i="1"/>
  <c r="BE92" i="1"/>
  <c r="BF92" i="1"/>
  <c r="BG92" i="1"/>
  <c r="BH92" i="1"/>
  <c r="BI92" i="1"/>
  <c r="BK92" i="1"/>
  <c r="J93" i="1"/>
  <c r="P93" i="1"/>
  <c r="R93" i="1"/>
  <c r="T93" i="1"/>
  <c r="BE93" i="1"/>
  <c r="BF93" i="1"/>
  <c r="BG93" i="1"/>
  <c r="BH93" i="1"/>
  <c r="BI93" i="1"/>
  <c r="BK93" i="1"/>
  <c r="J94" i="1"/>
  <c r="BE94" i="1" s="1"/>
  <c r="P94" i="1"/>
  <c r="R94" i="1"/>
  <c r="T94" i="1"/>
  <c r="BF94" i="1"/>
  <c r="BG94" i="1"/>
  <c r="BH94" i="1"/>
  <c r="BI94" i="1"/>
  <c r="BK94" i="1"/>
  <c r="J95" i="1"/>
  <c r="BE95" i="1" s="1"/>
  <c r="P95" i="1"/>
  <c r="R95" i="1"/>
  <c r="T95" i="1"/>
  <c r="BF95" i="1"/>
  <c r="BG95" i="1"/>
  <c r="BH95" i="1"/>
  <c r="BI95" i="1"/>
  <c r="BK95" i="1"/>
  <c r="J96" i="1"/>
  <c r="P96" i="1"/>
  <c r="R96" i="1"/>
  <c r="T96" i="1"/>
  <c r="BE96" i="1"/>
  <c r="BF96" i="1"/>
  <c r="BG96" i="1"/>
  <c r="BH96" i="1"/>
  <c r="BI96" i="1"/>
  <c r="BK96" i="1"/>
  <c r="J97" i="1"/>
  <c r="P97" i="1"/>
  <c r="R97" i="1"/>
  <c r="T97" i="1"/>
  <c r="BE97" i="1"/>
  <c r="BF97" i="1"/>
  <c r="BG97" i="1"/>
  <c r="BH97" i="1"/>
  <c r="BI97" i="1"/>
  <c r="BK97" i="1"/>
  <c r="J98" i="1"/>
  <c r="BE98" i="1" s="1"/>
  <c r="P98" i="1"/>
  <c r="R98" i="1"/>
  <c r="T98" i="1"/>
  <c r="BF98" i="1"/>
  <c r="BG98" i="1"/>
  <c r="BH98" i="1"/>
  <c r="BI98" i="1"/>
  <c r="BK98" i="1"/>
  <c r="J99" i="1"/>
  <c r="BE99" i="1" s="1"/>
  <c r="P99" i="1"/>
  <c r="R99" i="1"/>
  <c r="T99" i="1"/>
  <c r="BF99" i="1"/>
  <c r="BG99" i="1"/>
  <c r="BH99" i="1"/>
  <c r="BI99" i="1"/>
  <c r="BK99" i="1"/>
  <c r="J100" i="1"/>
  <c r="P100" i="1"/>
  <c r="R100" i="1"/>
  <c r="T100" i="1"/>
  <c r="BE100" i="1"/>
  <c r="BF100" i="1"/>
  <c r="BG100" i="1"/>
  <c r="BH100" i="1"/>
  <c r="BI100" i="1"/>
  <c r="BK100" i="1"/>
  <c r="J101" i="1"/>
  <c r="P101" i="1"/>
  <c r="R101" i="1"/>
  <c r="T101" i="1"/>
  <c r="BE101" i="1"/>
  <c r="BF101" i="1"/>
  <c r="BG101" i="1"/>
  <c r="BH101" i="1"/>
  <c r="BI101" i="1"/>
  <c r="BK101" i="1"/>
  <c r="J102" i="1"/>
  <c r="BE102" i="1" s="1"/>
  <c r="P102" i="1"/>
  <c r="R102" i="1"/>
  <c r="T102" i="1"/>
  <c r="BF102" i="1"/>
  <c r="BG102" i="1"/>
  <c r="BH102" i="1"/>
  <c r="BI102" i="1"/>
  <c r="BK102" i="1"/>
  <c r="J103" i="1"/>
  <c r="BE103" i="1" s="1"/>
  <c r="P103" i="1"/>
  <c r="R103" i="1"/>
  <c r="T103" i="1"/>
  <c r="BF103" i="1"/>
  <c r="BG103" i="1"/>
  <c r="BH103" i="1"/>
  <c r="BI103" i="1"/>
  <c r="BK103" i="1"/>
  <c r="J104" i="1"/>
  <c r="P104" i="1"/>
  <c r="R104" i="1"/>
  <c r="T104" i="1"/>
  <c r="BE104" i="1"/>
  <c r="BF104" i="1"/>
  <c r="BG104" i="1"/>
  <c r="BH104" i="1"/>
  <c r="BI104" i="1"/>
  <c r="BK104" i="1"/>
  <c r="J105" i="1"/>
  <c r="P105" i="1"/>
  <c r="R105" i="1"/>
  <c r="T105" i="1"/>
  <c r="BE105" i="1"/>
  <c r="BF105" i="1"/>
  <c r="BG105" i="1"/>
  <c r="BH105" i="1"/>
  <c r="BI105" i="1"/>
  <c r="BK105" i="1"/>
  <c r="J106" i="1"/>
  <c r="BE106" i="1" s="1"/>
  <c r="P106" i="1"/>
  <c r="R106" i="1"/>
  <c r="T106" i="1"/>
  <c r="BF106" i="1"/>
  <c r="BG106" i="1"/>
  <c r="BH106" i="1"/>
  <c r="BI106" i="1"/>
  <c r="BK106" i="1"/>
  <c r="J107" i="1"/>
  <c r="BE107" i="1" s="1"/>
  <c r="P107" i="1"/>
  <c r="R107" i="1"/>
  <c r="T107" i="1"/>
  <c r="BF107" i="1"/>
  <c r="BG107" i="1"/>
  <c r="BH107" i="1"/>
  <c r="BI107" i="1"/>
  <c r="BK107" i="1"/>
  <c r="J108" i="1"/>
  <c r="P108" i="1"/>
  <c r="R108" i="1"/>
  <c r="T108" i="1"/>
  <c r="BE108" i="1"/>
  <c r="BF108" i="1"/>
  <c r="BG108" i="1"/>
  <c r="BH108" i="1"/>
  <c r="BI108" i="1"/>
  <c r="BK108" i="1"/>
  <c r="J109" i="1"/>
  <c r="P109" i="1"/>
  <c r="R109" i="1"/>
  <c r="T109" i="1"/>
  <c r="BE109" i="1"/>
  <c r="BF109" i="1"/>
  <c r="BG109" i="1"/>
  <c r="BH109" i="1"/>
  <c r="BI109" i="1"/>
  <c r="BK109" i="1"/>
  <c r="J110" i="1"/>
  <c r="BE110" i="1" s="1"/>
  <c r="P110" i="1"/>
  <c r="R110" i="1"/>
  <c r="T110" i="1"/>
  <c r="BF110" i="1"/>
  <c r="BG110" i="1"/>
  <c r="BH110" i="1"/>
  <c r="BI110" i="1"/>
  <c r="BK110" i="1"/>
  <c r="J111" i="1"/>
  <c r="BE111" i="1" s="1"/>
  <c r="P111" i="1"/>
  <c r="R111" i="1"/>
  <c r="T111" i="1"/>
  <c r="BF111" i="1"/>
  <c r="BG111" i="1"/>
  <c r="BH111" i="1"/>
  <c r="BI111" i="1"/>
  <c r="BK111" i="1"/>
  <c r="J112" i="1"/>
  <c r="P112" i="1"/>
  <c r="R112" i="1"/>
  <c r="T112" i="1"/>
  <c r="BE112" i="1"/>
  <c r="BF112" i="1"/>
  <c r="BG112" i="1"/>
  <c r="BH112" i="1"/>
  <c r="BI112" i="1"/>
  <c r="BK112" i="1"/>
  <c r="J113" i="1"/>
  <c r="P113" i="1"/>
  <c r="R113" i="1"/>
  <c r="T113" i="1"/>
  <c r="BE113" i="1"/>
  <c r="BF113" i="1"/>
  <c r="BG113" i="1"/>
  <c r="BH113" i="1"/>
  <c r="BI113" i="1"/>
  <c r="BK113" i="1"/>
  <c r="J114" i="1"/>
  <c r="BE114" i="1" s="1"/>
  <c r="P114" i="1"/>
  <c r="R114" i="1"/>
  <c r="T114" i="1"/>
  <c r="BF114" i="1"/>
  <c r="BG114" i="1"/>
  <c r="BH114" i="1"/>
  <c r="BI114" i="1"/>
  <c r="BK114" i="1"/>
  <c r="J115" i="1"/>
  <c r="BE115" i="1" s="1"/>
  <c r="P115" i="1"/>
  <c r="R115" i="1"/>
  <c r="T115" i="1"/>
  <c r="BF115" i="1"/>
  <c r="BG115" i="1"/>
  <c r="BH115" i="1"/>
  <c r="BI115" i="1"/>
  <c r="BK115" i="1"/>
  <c r="J116" i="1"/>
  <c r="P116" i="1"/>
  <c r="R116" i="1"/>
  <c r="T116" i="1"/>
  <c r="BE116" i="1"/>
  <c r="BF116" i="1"/>
  <c r="BG116" i="1"/>
  <c r="BH116" i="1"/>
  <c r="BI116" i="1"/>
  <c r="BK116" i="1"/>
  <c r="J117" i="1"/>
  <c r="P117" i="1"/>
  <c r="R117" i="1"/>
  <c r="T117" i="1"/>
  <c r="BE117" i="1"/>
  <c r="BF117" i="1"/>
  <c r="BG117" i="1"/>
  <c r="BH117" i="1"/>
  <c r="BI117" i="1"/>
  <c r="BK117" i="1"/>
  <c r="J118" i="1"/>
  <c r="BE118" i="1" s="1"/>
  <c r="P118" i="1"/>
  <c r="R118" i="1"/>
  <c r="T118" i="1"/>
  <c r="BF118" i="1"/>
  <c r="BG118" i="1"/>
  <c r="BH118" i="1"/>
  <c r="BI118" i="1"/>
  <c r="BK118" i="1"/>
  <c r="J119" i="1"/>
  <c r="BE119" i="1" s="1"/>
  <c r="P119" i="1"/>
  <c r="R119" i="1"/>
  <c r="T119" i="1"/>
  <c r="BF119" i="1"/>
  <c r="BG119" i="1"/>
  <c r="BH119" i="1"/>
  <c r="BI119" i="1"/>
  <c r="BK119" i="1"/>
  <c r="J120" i="1"/>
  <c r="P120" i="1"/>
  <c r="R120" i="1"/>
  <c r="T120" i="1"/>
  <c r="BE120" i="1"/>
  <c r="BF120" i="1"/>
  <c r="BG120" i="1"/>
  <c r="BH120" i="1"/>
  <c r="BI120" i="1"/>
  <c r="BK120" i="1"/>
  <c r="J121" i="1"/>
  <c r="P121" i="1"/>
  <c r="R121" i="1"/>
  <c r="T121" i="1"/>
  <c r="BE121" i="1"/>
  <c r="BF121" i="1"/>
  <c r="BG121" i="1"/>
  <c r="BH121" i="1"/>
  <c r="BI121" i="1"/>
  <c r="BK121" i="1"/>
  <c r="J122" i="1"/>
  <c r="BE122" i="1" s="1"/>
  <c r="P122" i="1"/>
  <c r="R122" i="1"/>
  <c r="T122" i="1"/>
  <c r="BF122" i="1"/>
  <c r="BG122" i="1"/>
  <c r="BH122" i="1"/>
  <c r="BI122" i="1"/>
  <c r="BK122" i="1"/>
  <c r="J123" i="1"/>
  <c r="BE123" i="1" s="1"/>
  <c r="P123" i="1"/>
  <c r="R123" i="1"/>
  <c r="T123" i="1"/>
  <c r="BF123" i="1"/>
  <c r="BG123" i="1"/>
  <c r="BH123" i="1"/>
  <c r="BI123" i="1"/>
  <c r="BK123" i="1"/>
  <c r="J124" i="1"/>
  <c r="P124" i="1"/>
  <c r="R124" i="1"/>
  <c r="T124" i="1"/>
  <c r="BE124" i="1"/>
  <c r="BF124" i="1"/>
  <c r="BG124" i="1"/>
  <c r="BH124" i="1"/>
  <c r="BI124" i="1"/>
  <c r="BK124" i="1"/>
  <c r="J125" i="1"/>
  <c r="P125" i="1"/>
  <c r="R125" i="1"/>
  <c r="T125" i="1"/>
  <c r="BE125" i="1"/>
  <c r="BF125" i="1"/>
  <c r="BG125" i="1"/>
  <c r="BH125" i="1"/>
  <c r="BI125" i="1"/>
  <c r="BK125" i="1"/>
  <c r="J126" i="1"/>
  <c r="BE126" i="1" s="1"/>
  <c r="P126" i="1"/>
  <c r="R126" i="1"/>
  <c r="T126" i="1"/>
  <c r="BF126" i="1"/>
  <c r="BG126" i="1"/>
  <c r="BH126" i="1"/>
  <c r="BI126" i="1"/>
  <c r="BK126" i="1"/>
  <c r="J127" i="1"/>
  <c r="BE127" i="1" s="1"/>
  <c r="P127" i="1"/>
  <c r="R127" i="1"/>
  <c r="T127" i="1"/>
  <c r="BF127" i="1"/>
  <c r="BG127" i="1"/>
  <c r="BH127" i="1"/>
  <c r="BI127" i="1"/>
  <c r="BK127" i="1"/>
  <c r="J128" i="1"/>
  <c r="P128" i="1"/>
  <c r="R128" i="1"/>
  <c r="T128" i="1"/>
  <c r="BE128" i="1"/>
  <c r="BF128" i="1"/>
  <c r="BG128" i="1"/>
  <c r="BH128" i="1"/>
  <c r="BI128" i="1"/>
  <c r="BK128" i="1"/>
  <c r="J129" i="1"/>
  <c r="P129" i="1"/>
  <c r="R129" i="1"/>
  <c r="T129" i="1"/>
  <c r="BE129" i="1"/>
  <c r="BF129" i="1"/>
  <c r="BG129" i="1"/>
  <c r="BH129" i="1"/>
  <c r="BI129" i="1"/>
  <c r="BK129" i="1"/>
  <c r="J130" i="1"/>
  <c r="BE130" i="1" s="1"/>
  <c r="P130" i="1"/>
  <c r="R130" i="1"/>
  <c r="T130" i="1"/>
  <c r="BF130" i="1"/>
  <c r="BG130" i="1"/>
  <c r="BH130" i="1"/>
  <c r="BI130" i="1"/>
  <c r="BK130" i="1"/>
  <c r="J131" i="1"/>
  <c r="BE131" i="1" s="1"/>
  <c r="P131" i="1"/>
  <c r="R131" i="1"/>
  <c r="T131" i="1"/>
  <c r="BF131" i="1"/>
  <c r="BG131" i="1"/>
  <c r="BH131" i="1"/>
  <c r="BI131" i="1"/>
  <c r="BK131" i="1"/>
  <c r="J132" i="1"/>
  <c r="P132" i="1"/>
  <c r="R132" i="1"/>
  <c r="T132" i="1"/>
  <c r="BE132" i="1"/>
  <c r="BF132" i="1"/>
  <c r="BG132" i="1"/>
  <c r="BH132" i="1"/>
  <c r="BI132" i="1"/>
  <c r="BK132" i="1"/>
  <c r="J133" i="1"/>
  <c r="P133" i="1"/>
  <c r="R133" i="1"/>
  <c r="T133" i="1"/>
  <c r="BE133" i="1"/>
  <c r="BF133" i="1"/>
  <c r="BG133" i="1"/>
  <c r="BH133" i="1"/>
  <c r="BI133" i="1"/>
  <c r="BK133" i="1"/>
  <c r="J134" i="1"/>
  <c r="BE134" i="1" s="1"/>
  <c r="P134" i="1"/>
  <c r="R134" i="1"/>
  <c r="T134" i="1"/>
  <c r="BF134" i="1"/>
  <c r="BG134" i="1"/>
  <c r="BH134" i="1"/>
  <c r="BI134" i="1"/>
  <c r="BK134" i="1"/>
  <c r="J135" i="1"/>
  <c r="BE135" i="1" s="1"/>
  <c r="P135" i="1"/>
  <c r="R135" i="1"/>
  <c r="T135" i="1"/>
  <c r="BF135" i="1"/>
  <c r="BG135" i="1"/>
  <c r="BH135" i="1"/>
  <c r="BI135" i="1"/>
  <c r="BK135" i="1"/>
  <c r="J137" i="1"/>
  <c r="BE137" i="1" s="1"/>
  <c r="P137" i="1"/>
  <c r="P136" i="1" s="1"/>
  <c r="R137" i="1"/>
  <c r="R136" i="1" s="1"/>
  <c r="T137" i="1"/>
  <c r="BF137" i="1"/>
  <c r="BG137" i="1"/>
  <c r="BH137" i="1"/>
  <c r="BI137" i="1"/>
  <c r="BK137" i="1"/>
  <c r="BK136" i="1" s="1"/>
  <c r="J136" i="1" s="1"/>
  <c r="J62" i="1" s="1"/>
  <c r="J138" i="1"/>
  <c r="BE138" i="1" s="1"/>
  <c r="P138" i="1"/>
  <c r="R138" i="1"/>
  <c r="T138" i="1"/>
  <c r="BF138" i="1"/>
  <c r="BG138" i="1"/>
  <c r="BH138" i="1"/>
  <c r="BI138" i="1"/>
  <c r="BK138" i="1"/>
  <c r="J139" i="1"/>
  <c r="P139" i="1"/>
  <c r="R139" i="1"/>
  <c r="T139" i="1"/>
  <c r="T136" i="1" s="1"/>
  <c r="BE139" i="1"/>
  <c r="BF139" i="1"/>
  <c r="BG139" i="1"/>
  <c r="BH139" i="1"/>
  <c r="BI139" i="1"/>
  <c r="BK139" i="1"/>
  <c r="J140" i="1"/>
  <c r="P140" i="1"/>
  <c r="R140" i="1"/>
  <c r="T140" i="1"/>
  <c r="BE140" i="1"/>
  <c r="BF140" i="1"/>
  <c r="BG140" i="1"/>
  <c r="BH140" i="1"/>
  <c r="BI140" i="1"/>
  <c r="BK140" i="1"/>
  <c r="J141" i="1"/>
  <c r="BE141" i="1" s="1"/>
  <c r="P141" i="1"/>
  <c r="R141" i="1"/>
  <c r="T141" i="1"/>
  <c r="BF141" i="1"/>
  <c r="BG141" i="1"/>
  <c r="BH141" i="1"/>
  <c r="BI141" i="1"/>
  <c r="BK141" i="1"/>
  <c r="J142" i="1"/>
  <c r="BE142" i="1" s="1"/>
  <c r="P142" i="1"/>
  <c r="R142" i="1"/>
  <c r="T142" i="1"/>
  <c r="BF142" i="1"/>
  <c r="BG142" i="1"/>
  <c r="BH142" i="1"/>
  <c r="BI142" i="1"/>
  <c r="BK142" i="1"/>
  <c r="J143" i="1"/>
  <c r="P143" i="1"/>
  <c r="R143" i="1"/>
  <c r="T143" i="1"/>
  <c r="BE143" i="1"/>
  <c r="BF143" i="1"/>
  <c r="BG143" i="1"/>
  <c r="BH143" i="1"/>
  <c r="BI143" i="1"/>
  <c r="BK143" i="1"/>
  <c r="J144" i="1"/>
  <c r="P144" i="1"/>
  <c r="R144" i="1"/>
  <c r="T144" i="1"/>
  <c r="BE144" i="1"/>
  <c r="BF144" i="1"/>
  <c r="BG144" i="1"/>
  <c r="BH144" i="1"/>
  <c r="BI144" i="1"/>
  <c r="BK144" i="1"/>
  <c r="J145" i="1"/>
  <c r="BE145" i="1" s="1"/>
  <c r="P145" i="1"/>
  <c r="R145" i="1"/>
  <c r="T145" i="1"/>
  <c r="BF145" i="1"/>
  <c r="BG145" i="1"/>
  <c r="BH145" i="1"/>
  <c r="BI145" i="1"/>
  <c r="BK145" i="1"/>
  <c r="J146" i="1"/>
  <c r="BE146" i="1" s="1"/>
  <c r="P146" i="1"/>
  <c r="R146" i="1"/>
  <c r="T146" i="1"/>
  <c r="BF146" i="1"/>
  <c r="BG146" i="1"/>
  <c r="BH146" i="1"/>
  <c r="BI146" i="1"/>
  <c r="BK146" i="1"/>
  <c r="J147" i="1"/>
  <c r="P147" i="1"/>
  <c r="R147" i="1"/>
  <c r="T147" i="1"/>
  <c r="BE147" i="1"/>
  <c r="BF147" i="1"/>
  <c r="BG147" i="1"/>
  <c r="BH147" i="1"/>
  <c r="BI147" i="1"/>
  <c r="BK147" i="1"/>
  <c r="J148" i="1"/>
  <c r="P148" i="1"/>
  <c r="R148" i="1"/>
  <c r="T148" i="1"/>
  <c r="BE148" i="1"/>
  <c r="BF148" i="1"/>
  <c r="BG148" i="1"/>
  <c r="BH148" i="1"/>
  <c r="BI148" i="1"/>
  <c r="BK148" i="1"/>
  <c r="J149" i="1"/>
  <c r="BE149" i="1" s="1"/>
  <c r="P149" i="1"/>
  <c r="R149" i="1"/>
  <c r="T149" i="1"/>
  <c r="BF149" i="1"/>
  <c r="BG149" i="1"/>
  <c r="BH149" i="1"/>
  <c r="BI149" i="1"/>
  <c r="BK149" i="1"/>
  <c r="J150" i="1"/>
  <c r="BE150" i="1" s="1"/>
  <c r="P150" i="1"/>
  <c r="R150" i="1"/>
  <c r="T150" i="1"/>
  <c r="BF150" i="1"/>
  <c r="BG150" i="1"/>
  <c r="BH150" i="1"/>
  <c r="BI150" i="1"/>
  <c r="BK150" i="1"/>
  <c r="J151" i="1"/>
  <c r="P151" i="1"/>
  <c r="R151" i="1"/>
  <c r="T151" i="1"/>
  <c r="BE151" i="1"/>
  <c r="BF151" i="1"/>
  <c r="BG151" i="1"/>
  <c r="BH151" i="1"/>
  <c r="BI151" i="1"/>
  <c r="BK151" i="1"/>
  <c r="J152" i="1"/>
  <c r="P152" i="1"/>
  <c r="R152" i="1"/>
  <c r="T152" i="1"/>
  <c r="BE152" i="1"/>
  <c r="BF152" i="1"/>
  <c r="BG152" i="1"/>
  <c r="BH152" i="1"/>
  <c r="BI152" i="1"/>
  <c r="BK152" i="1"/>
  <c r="J153" i="1"/>
  <c r="BE153" i="1" s="1"/>
  <c r="P153" i="1"/>
  <c r="R153" i="1"/>
  <c r="T153" i="1"/>
  <c r="BF153" i="1"/>
  <c r="BG153" i="1"/>
  <c r="BH153" i="1"/>
  <c r="BI153" i="1"/>
  <c r="BK153" i="1"/>
  <c r="J154" i="1"/>
  <c r="BE154" i="1" s="1"/>
  <c r="P154" i="1"/>
  <c r="R154" i="1"/>
  <c r="T154" i="1"/>
  <c r="BF154" i="1"/>
  <c r="BG154" i="1"/>
  <c r="BH154" i="1"/>
  <c r="BI154" i="1"/>
  <c r="BK154" i="1"/>
  <c r="J155" i="1"/>
  <c r="P155" i="1"/>
  <c r="R155" i="1"/>
  <c r="T155" i="1"/>
  <c r="BE155" i="1"/>
  <c r="BF155" i="1"/>
  <c r="BG155" i="1"/>
  <c r="BH155" i="1"/>
  <c r="BI155" i="1"/>
  <c r="BK155" i="1"/>
  <c r="J156" i="1"/>
  <c r="P156" i="1"/>
  <c r="R156" i="1"/>
  <c r="T156" i="1"/>
  <c r="BE156" i="1"/>
  <c r="BF156" i="1"/>
  <c r="BG156" i="1"/>
  <c r="BH156" i="1"/>
  <c r="BI156" i="1"/>
  <c r="BK156" i="1"/>
  <c r="J157" i="1"/>
  <c r="BE157" i="1" s="1"/>
  <c r="P157" i="1"/>
  <c r="R157" i="1"/>
  <c r="T157" i="1"/>
  <c r="BF157" i="1"/>
  <c r="BG157" i="1"/>
  <c r="BH157" i="1"/>
  <c r="BI157" i="1"/>
  <c r="BK157" i="1"/>
  <c r="J158" i="1"/>
  <c r="BE158" i="1" s="1"/>
  <c r="P158" i="1"/>
  <c r="R158" i="1"/>
  <c r="T158" i="1"/>
  <c r="BF158" i="1"/>
  <c r="BG158" i="1"/>
  <c r="BH158" i="1"/>
  <c r="BI158" i="1"/>
  <c r="BK158" i="1"/>
  <c r="J159" i="1"/>
  <c r="P159" i="1"/>
  <c r="R159" i="1"/>
  <c r="T159" i="1"/>
  <c r="BE159" i="1"/>
  <c r="BF159" i="1"/>
  <c r="BG159" i="1"/>
  <c r="BH159" i="1"/>
  <c r="BI159" i="1"/>
  <c r="BK159" i="1"/>
  <c r="J160" i="1"/>
  <c r="P160" i="1"/>
  <c r="R160" i="1"/>
  <c r="T160" i="1"/>
  <c r="BE160" i="1"/>
  <c r="BF160" i="1"/>
  <c r="BG160" i="1"/>
  <c r="BH160" i="1"/>
  <c r="BI160" i="1"/>
  <c r="BK160" i="1"/>
  <c r="J161" i="1"/>
  <c r="BE161" i="1" s="1"/>
  <c r="P161" i="1"/>
  <c r="R161" i="1"/>
  <c r="T161" i="1"/>
  <c r="BF161" i="1"/>
  <c r="BG161" i="1"/>
  <c r="BH161" i="1"/>
  <c r="BI161" i="1"/>
  <c r="BK161" i="1"/>
  <c r="J162" i="1"/>
  <c r="BE162" i="1" s="1"/>
  <c r="P162" i="1"/>
  <c r="R162" i="1"/>
  <c r="T162" i="1"/>
  <c r="BF162" i="1"/>
  <c r="BG162" i="1"/>
  <c r="BH162" i="1"/>
  <c r="BI162" i="1"/>
  <c r="BK162" i="1"/>
  <c r="J163" i="1"/>
  <c r="P163" i="1"/>
  <c r="R163" i="1"/>
  <c r="T163" i="1"/>
  <c r="BE163" i="1"/>
  <c r="BF163" i="1"/>
  <c r="BG163" i="1"/>
  <c r="BH163" i="1"/>
  <c r="BI163" i="1"/>
  <c r="BK163" i="1"/>
  <c r="J164" i="1"/>
  <c r="P164" i="1"/>
  <c r="R164" i="1"/>
  <c r="T164" i="1"/>
  <c r="BE164" i="1"/>
  <c r="BF164" i="1"/>
  <c r="BG164" i="1"/>
  <c r="BH164" i="1"/>
  <c r="BI164" i="1"/>
  <c r="BK164" i="1"/>
  <c r="J165" i="1"/>
  <c r="BE165" i="1" s="1"/>
  <c r="P165" i="1"/>
  <c r="R165" i="1"/>
  <c r="T165" i="1"/>
  <c r="BF165" i="1"/>
  <c r="BG165" i="1"/>
  <c r="BH165" i="1"/>
  <c r="BI165" i="1"/>
  <c r="BK165" i="1"/>
  <c r="J166" i="1"/>
  <c r="BE166" i="1" s="1"/>
  <c r="P166" i="1"/>
  <c r="R166" i="1"/>
  <c r="T166" i="1"/>
  <c r="BF166" i="1"/>
  <c r="BG166" i="1"/>
  <c r="BH166" i="1"/>
  <c r="BI166" i="1"/>
  <c r="BK166" i="1"/>
  <c r="P168" i="1"/>
  <c r="P167" i="1" s="1"/>
  <c r="J169" i="1"/>
  <c r="P169" i="1"/>
  <c r="R169" i="1"/>
  <c r="R168" i="1" s="1"/>
  <c r="R167" i="1" s="1"/>
  <c r="T169" i="1"/>
  <c r="T168" i="1" s="1"/>
  <c r="T167" i="1" s="1"/>
  <c r="BE169" i="1"/>
  <c r="BF169" i="1"/>
  <c r="BG169" i="1"/>
  <c r="BH169" i="1"/>
  <c r="BI169" i="1"/>
  <c r="BK169" i="1"/>
  <c r="BK168" i="1" s="1"/>
  <c r="J170" i="1"/>
  <c r="BE170" i="1" s="1"/>
  <c r="P170" i="1"/>
  <c r="R170" i="1"/>
  <c r="T170" i="1"/>
  <c r="BF170" i="1"/>
  <c r="BG170" i="1"/>
  <c r="BH170" i="1"/>
  <c r="BI170" i="1"/>
  <c r="BK170" i="1"/>
  <c r="J171" i="1"/>
  <c r="BE171" i="1" s="1"/>
  <c r="P171" i="1"/>
  <c r="R171" i="1"/>
  <c r="T171" i="1"/>
  <c r="BF171" i="1"/>
  <c r="BG171" i="1"/>
  <c r="BH171" i="1"/>
  <c r="BI171" i="1"/>
  <c r="BK171" i="1"/>
  <c r="J172" i="1"/>
  <c r="P172" i="1"/>
  <c r="R172" i="1"/>
  <c r="T172" i="1"/>
  <c r="BE172" i="1"/>
  <c r="BF172" i="1"/>
  <c r="BG172" i="1"/>
  <c r="BH172" i="1"/>
  <c r="BI172" i="1"/>
  <c r="BK172" i="1"/>
  <c r="J173" i="1"/>
  <c r="P173" i="1"/>
  <c r="R173" i="1"/>
  <c r="T173" i="1"/>
  <c r="BE173" i="1"/>
  <c r="BF173" i="1"/>
  <c r="BG173" i="1"/>
  <c r="BH173" i="1"/>
  <c r="BI173" i="1"/>
  <c r="BK173" i="1"/>
  <c r="J174" i="1"/>
  <c r="BE174" i="1" s="1"/>
  <c r="P174" i="1"/>
  <c r="R174" i="1"/>
  <c r="T174" i="1"/>
  <c r="BF174" i="1"/>
  <c r="BG174" i="1"/>
  <c r="BH174" i="1"/>
  <c r="BI174" i="1"/>
  <c r="BK174" i="1"/>
  <c r="J175" i="1"/>
  <c r="BE175" i="1" s="1"/>
  <c r="P175" i="1"/>
  <c r="R175" i="1"/>
  <c r="T175" i="1"/>
  <c r="BF175" i="1"/>
  <c r="BG175" i="1"/>
  <c r="BH175" i="1"/>
  <c r="BI175" i="1"/>
  <c r="BK175" i="1"/>
  <c r="F33" i="1" l="1"/>
  <c r="J33" i="1"/>
  <c r="BK85" i="1"/>
  <c r="J86" i="1"/>
  <c r="J61" i="1" s="1"/>
  <c r="BK167" i="1"/>
  <c r="J167" i="1" s="1"/>
  <c r="J63" i="1" s="1"/>
  <c r="J168" i="1"/>
  <c r="J64" i="1" s="1"/>
  <c r="T85" i="1"/>
  <c r="T84" i="1" s="1"/>
  <c r="R84" i="1"/>
  <c r="P85" i="1"/>
  <c r="P84" i="1" s="1"/>
  <c r="J85" i="1" l="1"/>
  <c r="J60" i="1" s="1"/>
  <c r="BK84" i="1"/>
  <c r="J84" i="1" s="1"/>
  <c r="J59" i="1" l="1"/>
  <c r="J30" i="1"/>
  <c r="J39" i="1" l="1"/>
</calcChain>
</file>

<file path=xl/sharedStrings.xml><?xml version="1.0" encoding="utf-8"?>
<sst xmlns="http://schemas.openxmlformats.org/spreadsheetml/2006/main" count="1337" uniqueCount="335">
  <si>
    <t>86</t>
  </si>
  <si>
    <t>4</t>
  </si>
  <si>
    <t>1</t>
  </si>
  <si>
    <t>ROZPOCET</t>
  </si>
  <si>
    <t>2</t>
  </si>
  <si>
    <t>K</t>
  </si>
  <si>
    <t>základní</t>
  </si>
  <si>
    <t/>
  </si>
  <si>
    <t>hod</t>
  </si>
  <si>
    <t>Koordinace přípravy kabelových tras vč. mat.</t>
  </si>
  <si>
    <t>009</t>
  </si>
  <si>
    <t>85</t>
  </si>
  <si>
    <t>Koordinace s dodavateli</t>
  </si>
  <si>
    <t>007</t>
  </si>
  <si>
    <t>84</t>
  </si>
  <si>
    <t>blok</t>
  </si>
  <si>
    <t>Ekologická likvidace odpadu</t>
  </si>
  <si>
    <t>006</t>
  </si>
  <si>
    <t>83</t>
  </si>
  <si>
    <t>kus</t>
  </si>
  <si>
    <t>Dokumentace skutečného provedení</t>
  </si>
  <si>
    <t>004</t>
  </si>
  <si>
    <t>82</t>
  </si>
  <si>
    <t>003</t>
  </si>
  <si>
    <t>81</t>
  </si>
  <si>
    <t>Úprava PD dle potřeb realizace</t>
  </si>
  <si>
    <t>002</t>
  </si>
  <si>
    <t>80</t>
  </si>
  <si>
    <t>Výchozí revize</t>
  </si>
  <si>
    <t>001</t>
  </si>
  <si>
    <t>D</t>
  </si>
  <si>
    <t>Práce mimo ceník</t>
  </si>
  <si>
    <t>HZS</t>
  </si>
  <si>
    <t>0</t>
  </si>
  <si>
    <t>HSV</t>
  </si>
  <si>
    <t>79</t>
  </si>
  <si>
    <t>%</t>
  </si>
  <si>
    <t>Zednické výpomoci</t>
  </si>
  <si>
    <t>ZV</t>
  </si>
  <si>
    <t>78</t>
  </si>
  <si>
    <t>Podíl přidružených výkonů</t>
  </si>
  <si>
    <t>PPV</t>
  </si>
  <si>
    <t>77</t>
  </si>
  <si>
    <t>Přidružený materiál</t>
  </si>
  <si>
    <t>PM</t>
  </si>
  <si>
    <t>76</t>
  </si>
  <si>
    <t>Montáž kompaktního plastového pilíře pro rozvod nn v sestavě s dalším pilířem š přes 38 do 55 cm (např. SS300, SR322, ER122, RVO)</t>
  </si>
  <si>
    <t>460905221</t>
  </si>
  <si>
    <t>75</t>
  </si>
  <si>
    <t>m2</t>
  </si>
  <si>
    <t>Podklad vozovky a chodníku z betonu prostého při elektromontážích tloušťky do 10 cm</t>
  </si>
  <si>
    <t>460871171</t>
  </si>
  <si>
    <t>74</t>
  </si>
  <si>
    <t>Zemní značky včetně hloubením jámy - kabelový označník</t>
  </si>
  <si>
    <t>460861111</t>
  </si>
  <si>
    <t>73</t>
  </si>
  <si>
    <t>M</t>
  </si>
  <si>
    <t>8</t>
  </si>
  <si>
    <t>m</t>
  </si>
  <si>
    <t>trubka elektroinstalační ohebná dvouplášťová korugovaná (chránička) D 75/90mm, HDPE+LDPE</t>
  </si>
  <si>
    <t>34571354</t>
  </si>
  <si>
    <t>72</t>
  </si>
  <si>
    <t>Osazení kabelových prostupů z trub plastových do rýhy s obsypem z písku průměru do 10 cm</t>
  </si>
  <si>
    <t>460742121</t>
  </si>
  <si>
    <t>71</t>
  </si>
  <si>
    <t>Výstražná fólie pro krytí kabelů šířky 40 cm</t>
  </si>
  <si>
    <t>460671114</t>
  </si>
  <si>
    <t>70</t>
  </si>
  <si>
    <t>Kabelové lože z písku pro kabely nn bez zakrytí š lože přes 50 do 65 cm</t>
  </si>
  <si>
    <t>460661113</t>
  </si>
  <si>
    <t>69</t>
  </si>
  <si>
    <t>Kabelové lože z písku pro kabely nn bez zakrytí š do 50 cm</t>
  </si>
  <si>
    <t>460661112</t>
  </si>
  <si>
    <t>68</t>
  </si>
  <si>
    <t>Odstranění nezabudovaného bednění základových konstrukcí při elektromontážích</t>
  </si>
  <si>
    <t>460641412</t>
  </si>
  <si>
    <t>67</t>
  </si>
  <si>
    <t>Zřízení nezabudovaného bednění základových konstrukcí při elektromontážích</t>
  </si>
  <si>
    <t>460641411</t>
  </si>
  <si>
    <t>66</t>
  </si>
  <si>
    <t>m3</t>
  </si>
  <si>
    <t>Základové konstrukce při elektromontážích ze ŽB tř. C 20/25 bez zvláštních nároků na prostředí</t>
  </si>
  <si>
    <t>460641124</t>
  </si>
  <si>
    <t>65</t>
  </si>
  <si>
    <t>Úprava pláně při elektromontážích strojně v hornině třídy těžitelnosti I skupiny 1 až 3 se zhutněním</t>
  </si>
  <si>
    <t>460541112</t>
  </si>
  <si>
    <t>64</t>
  </si>
  <si>
    <t>Zásyp kabelových rýh strojně se zhutněním š 65 cm hl 80 cm z horniny tř I skupiny 3</t>
  </si>
  <si>
    <t>460451462</t>
  </si>
  <si>
    <t>63</t>
  </si>
  <si>
    <t>Zásyp kabelových rýh strojně se zhutněním š 50 cm hl 120 cm z horniny tř I skupiny 3</t>
  </si>
  <si>
    <t>460451332</t>
  </si>
  <si>
    <t>62</t>
  </si>
  <si>
    <t>Zásyp kabelových rýh strojně se zhutněním š 35 cm hl 80 cm z horniny tř I skupiny 3</t>
  </si>
  <si>
    <t>460451182</t>
  </si>
  <si>
    <t>61</t>
  </si>
  <si>
    <t>Naložení výkopku při elektromontážích strojně z hornin třídy I skupiny 1 až 3</t>
  </si>
  <si>
    <t>460371121</t>
  </si>
  <si>
    <t>60</t>
  </si>
  <si>
    <t>t</t>
  </si>
  <si>
    <t>Poplatek za uložení zeminy na skládce (skládkovné) kód odpadu 17 05 04</t>
  </si>
  <si>
    <t>460361111</t>
  </si>
  <si>
    <t>59</t>
  </si>
  <si>
    <t>Příplatek k vodorovnému přemístění horniny dopravními prostředky při elektromontážích za každých dalších 1000 m</t>
  </si>
  <si>
    <t>460341121</t>
  </si>
  <si>
    <t>58</t>
  </si>
  <si>
    <t>Vodorovné přemístění horniny jakékoliv třídy dopravními prostředky při elektromontážích do 50 m</t>
  </si>
  <si>
    <t>460341111</t>
  </si>
  <si>
    <t>57</t>
  </si>
  <si>
    <t>Provizorní zajištění potrubí ve výkopech při souběhu s kabelem</t>
  </si>
  <si>
    <t>460242121</t>
  </si>
  <si>
    <t>56</t>
  </si>
  <si>
    <t>Provizorní zajištění potrubí ve výkopech při křížení s kabelem</t>
  </si>
  <si>
    <t>460242111</t>
  </si>
  <si>
    <t>55</t>
  </si>
  <si>
    <t>Hloubení kabelových nezapažených rýh strojně š 65 cm hl 80 cm v hornině tř I skupiny 3</t>
  </si>
  <si>
    <t>460171442</t>
  </si>
  <si>
    <t>54</t>
  </si>
  <si>
    <t>Hloubení kabelových nezapažených rýh strojně š 50 cm hl 120 cm v hornině tř I skupiny 3</t>
  </si>
  <si>
    <t>460171322</t>
  </si>
  <si>
    <t>53</t>
  </si>
  <si>
    <t>Hloubení kabelových nezapažených rýh strojně š 35 cm hl 80 cm v hornině tř I skupiny 3</t>
  </si>
  <si>
    <t>460171172</t>
  </si>
  <si>
    <t>52</t>
  </si>
  <si>
    <t>Hloubení nezapažených jam při elektromontážích strojně v hornině tř I skupiny 3</t>
  </si>
  <si>
    <t>460141112</t>
  </si>
  <si>
    <t>51</t>
  </si>
  <si>
    <t>Výstražná páska pro zabezpečení výkopu u elektromontážních prací</t>
  </si>
  <si>
    <t>460061171</t>
  </si>
  <si>
    <t>50</t>
  </si>
  <si>
    <t>km</t>
  </si>
  <si>
    <t>Vytyčení trasy vedení kabelového podzemního v terénu volném</t>
  </si>
  <si>
    <t>460010023</t>
  </si>
  <si>
    <t>3</t>
  </si>
  <si>
    <t>Zemní práce při extr.mont.pracích</t>
  </si>
  <si>
    <t>46-M</t>
  </si>
  <si>
    <t>49</t>
  </si>
  <si>
    <t>48</t>
  </si>
  <si>
    <t>47</t>
  </si>
  <si>
    <t>46</t>
  </si>
  <si>
    <t>Přesun dodávek</t>
  </si>
  <si>
    <t>PD</t>
  </si>
  <si>
    <t>45</t>
  </si>
  <si>
    <t>Mimostaveništní doprava</t>
  </si>
  <si>
    <t>MD</t>
  </si>
  <si>
    <t>44</t>
  </si>
  <si>
    <t>kabel instalační jádro Cu plné izolace PVC plášť PVC 450/750V (CYKY) 3x2,5mm2</t>
  </si>
  <si>
    <t>34111036</t>
  </si>
  <si>
    <t>43</t>
  </si>
  <si>
    <t>Montáž kabel Cu plný kulatý do 1 kV 3x1,5 až 6 mm2 uložený pevně (např. CYKY)</t>
  </si>
  <si>
    <t>210813011</t>
  </si>
  <si>
    <t>42</t>
  </si>
  <si>
    <t>kabel instalační jádro Cu plné izolace PVC plášť PVC 450/750V (CYKY) 4x16mm2</t>
  </si>
  <si>
    <t>34111080</t>
  </si>
  <si>
    <t>41</t>
  </si>
  <si>
    <t>Montáž kabelu Cu plného nebo laněného do 1 kV žíly 4x16 mm2 (např. CYKY) bez ukončení uloženého volně nebo v liště</t>
  </si>
  <si>
    <t>210812035</t>
  </si>
  <si>
    <t>40</t>
  </si>
  <si>
    <t>kabel instalační jádro Cu plné izolace PVC plášť PVC 450/750V (CYKY) 3x6mm2</t>
  </si>
  <si>
    <t>34111048</t>
  </si>
  <si>
    <t>39</t>
  </si>
  <si>
    <t>Montáž kabelu Cu plného nebo laněného do 1 kV žíly 3x1,5 až 6 mm2 (např. CYKY) bez ukončení uloženého volně nebo v liště</t>
  </si>
  <si>
    <t>210812011</t>
  </si>
  <si>
    <t>38</t>
  </si>
  <si>
    <t>Montáž vysouvacího žebříku pro budovy nad 10m</t>
  </si>
  <si>
    <t>210220463</t>
  </si>
  <si>
    <t>37</t>
  </si>
  <si>
    <t>kg</t>
  </si>
  <si>
    <t>nátěr asfaltový na podvozky stříbřitý efekt</t>
  </si>
  <si>
    <t>24617220</t>
  </si>
  <si>
    <t>36</t>
  </si>
  <si>
    <t>Antikorozní ochrana/nátěr vodičů</t>
  </si>
  <si>
    <t>210220458</t>
  </si>
  <si>
    <t>35</t>
  </si>
  <si>
    <t>štítek plastový - čísla svodů</t>
  </si>
  <si>
    <t>35442110</t>
  </si>
  <si>
    <t>34</t>
  </si>
  <si>
    <t>Montáž vedení hromosvodné - štítků k označení svodů</t>
  </si>
  <si>
    <t>210220401</t>
  </si>
  <si>
    <t>33</t>
  </si>
  <si>
    <t>svorka uzemnění FeZn zkušební, 62 mm</t>
  </si>
  <si>
    <t>35431016</t>
  </si>
  <si>
    <t>32</t>
  </si>
  <si>
    <t>svorka SR02 odbočovací a spojovací pro pásek 30x4 mm, FeZn</t>
  </si>
  <si>
    <t>35441986</t>
  </si>
  <si>
    <t>31</t>
  </si>
  <si>
    <t>Montáž svorek hromosvodných typu ST, SJ, SK, SZ, SR 01, 02 se 3 a více šrouby</t>
  </si>
  <si>
    <t>210220302</t>
  </si>
  <si>
    <t>30</t>
  </si>
  <si>
    <t>svorka SR03 odbočovací a spojovací pro spojování kruhových a páskových vodičů, FeZn</t>
  </si>
  <si>
    <t>35441996</t>
  </si>
  <si>
    <t>29</t>
  </si>
  <si>
    <t>Montáž svorek hromosvodných typu SS, SR 03 se 2 šrouby</t>
  </si>
  <si>
    <t>210220301</t>
  </si>
  <si>
    <t>28</t>
  </si>
  <si>
    <t>drát D 10mm FeZn</t>
  </si>
  <si>
    <t>35441073</t>
  </si>
  <si>
    <t>27</t>
  </si>
  <si>
    <t>Montáž uzemňovacího vedení vodičů FeZn pomocí svorek v zemi drátem do 10 mm ve městské zástavbě</t>
  </si>
  <si>
    <t>210220022</t>
  </si>
  <si>
    <t>26</t>
  </si>
  <si>
    <t>pás zemnící 30x4mm FeZn</t>
  </si>
  <si>
    <t>35442062</t>
  </si>
  <si>
    <t>25</t>
  </si>
  <si>
    <t>Montáž uzemňovacího vedení vodičů FeZn pomocí svorek v zemi páskou do 120 mm2 ve městské zástavbě</t>
  </si>
  <si>
    <t>210220020</t>
  </si>
  <si>
    <t>24</t>
  </si>
  <si>
    <t>Stožárová výzbroj - jednookruhová</t>
  </si>
  <si>
    <t>PC E1o</t>
  </si>
  <si>
    <t>23</t>
  </si>
  <si>
    <t>Montáž elektrovýzbroje stožárů osvětlení 1 okruh</t>
  </si>
  <si>
    <t>210204201</t>
  </si>
  <si>
    <t>22</t>
  </si>
  <si>
    <t>Ochranná antikorozní manžeta pro stožáry, plastová</t>
  </si>
  <si>
    <t>34343125</t>
  </si>
  <si>
    <t>21</t>
  </si>
  <si>
    <t>Montáž ochranných manžet stožárů osvětlení</t>
  </si>
  <si>
    <t>210204126</t>
  </si>
  <si>
    <t>20</t>
  </si>
  <si>
    <t>stožár osvětlovací sadový Pz 133/89/60 v 6,0m</t>
  </si>
  <si>
    <t>31674067</t>
  </si>
  <si>
    <t>19</t>
  </si>
  <si>
    <t>Montáž stožárů osvětlení parkových ocelových</t>
  </si>
  <si>
    <t>210204002</t>
  </si>
  <si>
    <t>18</t>
  </si>
  <si>
    <t>VO - LED 20W, 2200lm, vč. př.</t>
  </si>
  <si>
    <t>PC SV1</t>
  </si>
  <si>
    <t>17</t>
  </si>
  <si>
    <t>Montáž svítidlo výbojkové průmyslové nebo venkovní na sloupek parkový</t>
  </si>
  <si>
    <t>210202016</t>
  </si>
  <si>
    <t>16</t>
  </si>
  <si>
    <t>skříň přípojková smyčková do výklenku celoplastové provedení výzbroj 2x sada pojistkové spodky nožové velikosti 00 (SS200/NVE1P)</t>
  </si>
  <si>
    <t>35711733</t>
  </si>
  <si>
    <t>15</t>
  </si>
  <si>
    <t>Montáž skříní plastových do výklenku typ SS300, SR301, SR202, SR302, ER112, ER122, ER212, ER513 bez zapojení vodičů</t>
  </si>
  <si>
    <t>210191532</t>
  </si>
  <si>
    <t>14</t>
  </si>
  <si>
    <t>Propojení dvou skříní (pilířů) bez zapojení vodičů</t>
  </si>
  <si>
    <t>210191503</t>
  </si>
  <si>
    <t>13</t>
  </si>
  <si>
    <t>Zásuvková skříň venkovní 400/2x230 V - 32A/0,03mA</t>
  </si>
  <si>
    <t>PC R4</t>
  </si>
  <si>
    <t>12</t>
  </si>
  <si>
    <t>Kpl pilíř + kabelová přípojková skříň smyčková pro připojení čtyř odběrných míst do 160 A</t>
  </si>
  <si>
    <t>PC R3</t>
  </si>
  <si>
    <t>11</t>
  </si>
  <si>
    <t>Kpl pilíř + kabelová přípojková skříň smyčková pro připojení dvou odběrných míst do 160 A</t>
  </si>
  <si>
    <t>PC R2</t>
  </si>
  <si>
    <t>10</t>
  </si>
  <si>
    <t>Kpl pilíř + rozvaděč pro ovládání VO (bez měření). Ovládání je zajištěno pro tři jednofázové vývody z jističů do 20A/1f fotobuňkou s časovou výsečí časového spínače.</t>
  </si>
  <si>
    <t>PC R1</t>
  </si>
  <si>
    <t>9</t>
  </si>
  <si>
    <t>Montáž skříní v pilíři SP, ER bez zapojení vodičů</t>
  </si>
  <si>
    <t>210191501</t>
  </si>
  <si>
    <t>pojistka nožová výkonová do 160A charakteristiky aM, montážní velikosti NH2</t>
  </si>
  <si>
    <t>35825442</t>
  </si>
  <si>
    <t>7</t>
  </si>
  <si>
    <t>Montáž pojistkových patron nožových</t>
  </si>
  <si>
    <t>210120102</t>
  </si>
  <si>
    <t>6</t>
  </si>
  <si>
    <t>vložka pojistková E27 normální 2410 6A</t>
  </si>
  <si>
    <t>34523415</t>
  </si>
  <si>
    <t>5</t>
  </si>
  <si>
    <t>Montáž pojistek závitových E 27 do 25 A se zapojením vodičů</t>
  </si>
  <si>
    <t>210120001</t>
  </si>
  <si>
    <t>koncovka kabelová venkovní, 16-50mm2 dl 650mm</t>
  </si>
  <si>
    <t>35436552</t>
  </si>
  <si>
    <t>Ukončení kabelů celoplastových koncovkou do 1 kV venkovní KV a KVU žíly do 4x35 mm2</t>
  </si>
  <si>
    <t>210100701</t>
  </si>
  <si>
    <t>trubka smršťovací středněstěnná s lepidlem</t>
  </si>
  <si>
    <t>34343202</t>
  </si>
  <si>
    <t>Ukončení kabelů smršťovací záklopkou nebo páskou se zapojením bez letování žíly do 3x4 mm2</t>
  </si>
  <si>
    <t>210100173</t>
  </si>
  <si>
    <t>Elektromontáže</t>
  </si>
  <si>
    <t>21-M</t>
  </si>
  <si>
    <t>-1</t>
  </si>
  <si>
    <t>Náklady soupisu celkem</t>
  </si>
  <si>
    <t>Suť Celkem [t]</t>
  </si>
  <si>
    <t>J. suť [t]</t>
  </si>
  <si>
    <t>Hmotnost celkem [t]</t>
  </si>
  <si>
    <t>J. hmotnost [t]</t>
  </si>
  <si>
    <t>Nh celkem [h]</t>
  </si>
  <si>
    <t>J. Nh [h]</t>
  </si>
  <si>
    <t>DPH</t>
  </si>
  <si>
    <t>Cenová soustava</t>
  </si>
  <si>
    <t>Cena celkem [CZK]</t>
  </si>
  <si>
    <t>J.cena [CZK]</t>
  </si>
  <si>
    <t>Množství</t>
  </si>
  <si>
    <t>MJ</t>
  </si>
  <si>
    <t>Popis</t>
  </si>
  <si>
    <t>Kód</t>
  </si>
  <si>
    <t>Typ</t>
  </si>
  <si>
    <t>PČ</t>
  </si>
  <si>
    <t>Zpracovatel:</t>
  </si>
  <si>
    <t>Uchazeč:</t>
  </si>
  <si>
    <t>Projektant:</t>
  </si>
  <si>
    <t>Zadavatel:</t>
  </si>
  <si>
    <t>Datum:</t>
  </si>
  <si>
    <t>Místo:</t>
  </si>
  <si>
    <t>Objekt:</t>
  </si>
  <si>
    <t>Stavba:</t>
  </si>
  <si>
    <t>SOUPIS PRACÍ</t>
  </si>
  <si>
    <t xml:space="preserve">    HZS - Práce mimo ceník</t>
  </si>
  <si>
    <t>HSV - HSV</t>
  </si>
  <si>
    <t xml:space="preserve">    46-M - Zemní práce při extr.mont.pracích</t>
  </si>
  <si>
    <t xml:space="preserve">    21-M - Elektromontáže</t>
  </si>
  <si>
    <t>M - M</t>
  </si>
  <si>
    <t>Náklady stavby celkem</t>
  </si>
  <si>
    <t>Kód dílu - Popis</t>
  </si>
  <si>
    <t>REKAPITULACE ČLENĚNÍ SOUPISU PRACÍ</t>
  </si>
  <si>
    <t>CZK</t>
  </si>
  <si>
    <t>v</t>
  </si>
  <si>
    <t>Cena s DPH</t>
  </si>
  <si>
    <t>nulová</t>
  </si>
  <si>
    <t>sníž. přenesená</t>
  </si>
  <si>
    <t>zákl. přenesená</t>
  </si>
  <si>
    <t>snížená</t>
  </si>
  <si>
    <t>Výše daně</t>
  </si>
  <si>
    <t>Sazba daně</t>
  </si>
  <si>
    <t>Základ daně</t>
  </si>
  <si>
    <t>Cena bez DPH</t>
  </si>
  <si>
    <t>Poznámka:</t>
  </si>
  <si>
    <t>DIČ:</t>
  </si>
  <si>
    <t>Agroprojek Jihlava, spol.s.r.o.</t>
  </si>
  <si>
    <t>IČ:</t>
  </si>
  <si>
    <t>49974424</t>
  </si>
  <si>
    <t>EKOLTES Hranice, a.s.</t>
  </si>
  <si>
    <t>Hranice</t>
  </si>
  <si>
    <t>CC-CZ:</t>
  </si>
  <si>
    <t>KSO:</t>
  </si>
  <si>
    <t>IO 401 - Kabelová trasa NN a osvětlení stellplatzu</t>
  </si>
  <si>
    <t>False</t>
  </si>
  <si>
    <t>v ---  níže se nacházejí doplnkové a pomocné údaje k sestavám  --- v</t>
  </si>
  <si>
    <t>KRYCÍ LIST SOUPISU PRACÍ</t>
  </si>
  <si>
    <t>{a547f2a1-8285-4ad5-a814-70eed0ae780a}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</si>
</sst>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"/>
    <numFmt numFmtId="165" formatCode="#,##0.000"/>
    <numFmt numFmtId="166" formatCode="dd\.mm\.yyyy"/>
    <numFmt numFmtId="167" formatCode="#,##0.00%"/>
  </numFmts>
  <fonts count="20" x14ac:knownFonts="1">
    <font>
      <sz val="8"/>
      <name val="Arial CE"/>
      <family val="2"/>
    </font>
    <font>
      <sz val="9"/>
      <name val="Arial CE"/>
    </font>
    <font>
      <sz val="9"/>
      <color rgb="FF969696"/>
      <name val="Arial CE"/>
    </font>
    <font>
      <sz val="8"/>
      <color rgb="FF003366"/>
      <name val="Arial CE"/>
    </font>
    <font>
      <sz val="10"/>
      <color rgb="FF003366"/>
      <name val="Arial CE"/>
    </font>
    <font>
      <sz val="12"/>
      <color rgb="FF00336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8"/>
      <name val="Arial CE"/>
    </font>
    <font>
      <sz val="8"/>
      <color rgb="FF960000"/>
      <name val="Arial CE"/>
    </font>
    <font>
      <b/>
      <sz val="12"/>
      <color rgb="FF960000"/>
      <name val="Arial CE"/>
    </font>
    <font>
      <sz val="10"/>
      <name val="Arial CE"/>
    </font>
    <font>
      <sz val="10"/>
      <color rgb="FF969696"/>
      <name val="Arial CE"/>
    </font>
    <font>
      <b/>
      <sz val="11"/>
      <name val="Arial CE"/>
    </font>
    <font>
      <b/>
      <sz val="14"/>
      <name val="Arial CE"/>
    </font>
    <font>
      <b/>
      <sz val="12"/>
      <color rgb="FF800000"/>
      <name val="Arial CE"/>
    </font>
    <font>
      <b/>
      <sz val="12"/>
      <name val="Arial CE"/>
    </font>
    <font>
      <sz val="8"/>
      <color rgb="FF969696"/>
      <name val="Arial CE"/>
    </font>
    <font>
      <b/>
      <sz val="10"/>
      <name val="Arial CE"/>
    </font>
    <font>
      <sz val="10"/>
      <color rgb="FF3366FF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4" fontId="1" fillId="2" borderId="7" xfId="0" applyNumberFormat="1" applyFont="1" applyFill="1" applyBorder="1" applyAlignment="1" applyProtection="1">
      <alignment vertical="center"/>
      <protection locked="0"/>
    </xf>
    <xf numFmtId="165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3" fillId="0" borderId="0" xfId="0" applyFont="1"/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8" xfId="0" applyNumberFormat="1" applyFont="1" applyBorder="1"/>
    <xf numFmtId="164" fontId="3" fillId="0" borderId="0" xfId="0" applyNumberFormat="1" applyFont="1"/>
    <xf numFmtId="0" fontId="3" fillId="0" borderId="9" xfId="0" applyFont="1" applyBorder="1"/>
    <xf numFmtId="0" fontId="3" fillId="0" borderId="1" xfId="0" applyFont="1" applyBorder="1"/>
    <xf numFmtId="4" fontId="4" fillId="0" borderId="0" xfId="0" applyNumberFormat="1" applyFont="1"/>
    <xf numFmtId="0" fontId="3" fillId="0" borderId="0" xfId="0" applyFont="1" applyProtection="1">
      <protection locked="0"/>
    </xf>
    <xf numFmtId="0" fontId="4" fillId="0" borderId="0" xfId="0" applyFont="1" applyAlignment="1">
      <alignment horizontal="left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165" fontId="1" fillId="2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2" borderId="7" xfId="0" applyNumberFormat="1" applyFont="1" applyFill="1" applyBorder="1" applyAlignment="1" applyProtection="1">
      <alignment vertical="center"/>
      <protection locked="0"/>
    </xf>
    <xf numFmtId="165" fontId="6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4" fontId="8" fillId="0" borderId="0" xfId="0" applyNumberFormat="1" applyFont="1" applyAlignment="1">
      <alignment vertical="center"/>
    </xf>
    <xf numFmtId="164" fontId="9" fillId="0" borderId="10" xfId="0" applyNumberFormat="1" applyFont="1" applyBorder="1"/>
    <xf numFmtId="0" fontId="0" fillId="0" borderId="11" xfId="0" applyBorder="1" applyAlignment="1">
      <alignment vertical="center"/>
    </xf>
    <xf numFmtId="164" fontId="9" fillId="0" borderId="11" xfId="0" applyNumberFormat="1" applyFont="1" applyBorder="1"/>
    <xf numFmtId="0" fontId="0" fillId="0" borderId="12" xfId="0" applyBorder="1" applyAlignment="1">
      <alignment vertical="center"/>
    </xf>
    <xf numFmtId="4" fontId="10" fillId="0" borderId="0" xfId="0" applyNumberFormat="1" applyFont="1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4" fontId="10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0" fillId="3" borderId="18" xfId="0" applyFill="1" applyBorder="1" applyAlignment="1">
      <alignment vertical="center"/>
    </xf>
    <xf numFmtId="4" fontId="16" fillId="3" borderId="19" xfId="0" applyNumberFormat="1" applyFont="1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right" vertical="center"/>
    </xf>
    <xf numFmtId="0" fontId="16" fillId="3" borderId="20" xfId="0" applyFont="1" applyFill="1" applyBorder="1" applyAlignment="1">
      <alignment horizontal="left" vertical="center"/>
    </xf>
    <xf numFmtId="4" fontId="12" fillId="0" borderId="0" xfId="0" applyNumberFormat="1" applyFont="1" applyAlignment="1">
      <alignment vertical="center"/>
    </xf>
    <xf numFmtId="167" fontId="12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 applyProtection="1">
      <alignment horizontal="left" vertical="center"/>
      <protection locked="0"/>
    </xf>
    <xf numFmtId="0" fontId="0" fillId="0" borderId="1" xfId="0" applyBorder="1"/>
    <xf numFmtId="0" fontId="19" fillId="0" borderId="0" xfId="0" applyFont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1FF8DCD4-0FEA-43CC-A740-3C8E2DC11BA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dvornik\Documents\Projekty,%20realizace\Zpevn&#283;n&#233;%20plochy\2206803%20-%20Hranice,%20&#218;prava%20zpevn&#283;n&#253;ch%20ploch%20are&#225;lu%20koupali&#353;t&#283;%20%5bzad&#225;n&#237;%5d.xlsx" TargetMode="External"/><Relationship Id="rId1" Type="http://schemas.openxmlformats.org/officeDocument/2006/relationships/externalLinkPath" Target="/Users/Nadvornik/Documents/Projekty,%20realizace/Zpevn&#283;n&#233;%20plochy/2206803%20-%20Hranice,%20&#218;prava%20zpevn&#283;n&#253;ch%20ploch%20are&#225;lu%20koupali&#353;t&#283;%20%5bzad&#225;n&#237;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itulace stavby"/>
      <sheetName val="IO 101 - Úprava zpevněnýc..."/>
      <sheetName val="IO 301 - Nakládání s dešť..."/>
      <sheetName val="IO 303 - Areálová přípojk..."/>
      <sheetName val="IO 801 - Vegetační úpravy"/>
      <sheetName val="VON - Vedlejší a ostatní ..."/>
      <sheetName val="Pokyny pro vyplnění"/>
    </sheetNames>
    <sheetDataSet>
      <sheetData sheetId="0">
        <row r="6">
          <cell r="K6" t="str">
            <v>Hranice, Úprava zpevněných ploch areálu koupaliště</v>
          </cell>
        </row>
        <row r="8">
          <cell r="AN8" t="str">
            <v>17. 8. 2023</v>
          </cell>
        </row>
        <row r="13">
          <cell r="AN13" t="str">
            <v>Vyplň údaj</v>
          </cell>
        </row>
        <row r="14">
          <cell r="E14" t="str">
            <v>Vyplň údaj</v>
          </cell>
          <cell r="AN14" t="str">
            <v>Vyplň údaj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D5ED-D649-479B-80E5-BF3E211D9CE8}">
  <sheetPr>
    <pageSetUpPr fitToPage="1"/>
  </sheetPr>
  <dimension ref="B2:BM176"/>
  <sheetViews>
    <sheetView showGridLines="0" tabSelected="1" workbookViewId="0"/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</cols>
  <sheetData>
    <row r="2" spans="2:46" ht="36.9" customHeight="1" x14ac:dyDescent="0.2"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AT2" s="6" t="s">
        <v>334</v>
      </c>
    </row>
    <row r="3" spans="2:46" ht="6.9" customHeight="1" x14ac:dyDescent="0.2">
      <c r="B3" s="112"/>
      <c r="C3" s="111"/>
      <c r="D3" s="111"/>
      <c r="E3" s="111"/>
      <c r="F3" s="111"/>
      <c r="G3" s="111"/>
      <c r="H3" s="111"/>
      <c r="I3" s="111"/>
      <c r="J3" s="111"/>
      <c r="K3" s="111"/>
      <c r="L3" s="109"/>
      <c r="AT3" s="6" t="s">
        <v>4</v>
      </c>
    </row>
    <row r="4" spans="2:46" ht="24.9" customHeight="1" x14ac:dyDescent="0.2">
      <c r="B4" s="109"/>
      <c r="D4" s="74" t="s">
        <v>333</v>
      </c>
      <c r="L4" s="109"/>
      <c r="M4" s="110" t="s">
        <v>332</v>
      </c>
      <c r="AT4" s="6" t="s">
        <v>331</v>
      </c>
    </row>
    <row r="5" spans="2:46" ht="6.9" customHeight="1" x14ac:dyDescent="0.2">
      <c r="B5" s="109"/>
      <c r="L5" s="109"/>
    </row>
    <row r="6" spans="2:46" ht="12" customHeight="1" x14ac:dyDescent="0.2">
      <c r="B6" s="109"/>
      <c r="D6" s="67" t="s">
        <v>300</v>
      </c>
      <c r="L6" s="109"/>
    </row>
    <row r="7" spans="2:46" ht="16.5" customHeight="1" x14ac:dyDescent="0.2">
      <c r="B7" s="109"/>
      <c r="E7" s="73" t="str">
        <f>'[1]Rekapitulace stavby'!K6</f>
        <v>Hranice, Úprava zpevněných ploch areálu koupaliště</v>
      </c>
      <c r="F7" s="72"/>
      <c r="G7" s="72"/>
      <c r="H7" s="72"/>
      <c r="L7" s="109"/>
    </row>
    <row r="8" spans="2:46" s="1" customFormat="1" ht="12" customHeight="1" x14ac:dyDescent="0.2">
      <c r="B8" s="2"/>
      <c r="D8" s="67" t="s">
        <v>299</v>
      </c>
      <c r="L8" s="2"/>
    </row>
    <row r="9" spans="2:46" s="1" customFormat="1" ht="16.5" customHeight="1" x14ac:dyDescent="0.2">
      <c r="B9" s="2"/>
      <c r="E9" s="71" t="s">
        <v>330</v>
      </c>
      <c r="F9" s="70"/>
      <c r="G9" s="70"/>
      <c r="H9" s="70"/>
      <c r="L9" s="2"/>
    </row>
    <row r="10" spans="2:46" s="1" customFormat="1" x14ac:dyDescent="0.2">
      <c r="B10" s="2"/>
      <c r="L10" s="2"/>
    </row>
    <row r="11" spans="2:46" s="1" customFormat="1" ht="12" customHeight="1" x14ac:dyDescent="0.2">
      <c r="B11" s="2"/>
      <c r="D11" s="67" t="s">
        <v>329</v>
      </c>
      <c r="F11" s="68" t="s">
        <v>7</v>
      </c>
      <c r="I11" s="67" t="s">
        <v>328</v>
      </c>
      <c r="J11" s="68" t="s">
        <v>7</v>
      </c>
      <c r="L11" s="2"/>
    </row>
    <row r="12" spans="2:46" s="1" customFormat="1" ht="12" customHeight="1" x14ac:dyDescent="0.2">
      <c r="B12" s="2"/>
      <c r="D12" s="67" t="s">
        <v>298</v>
      </c>
      <c r="F12" s="68" t="s">
        <v>327</v>
      </c>
      <c r="I12" s="67" t="s">
        <v>297</v>
      </c>
      <c r="J12" s="69" t="str">
        <f>'[1]Rekapitulace stavby'!AN8</f>
        <v>17. 8. 2023</v>
      </c>
      <c r="L12" s="2"/>
    </row>
    <row r="13" spans="2:46" s="1" customFormat="1" ht="10.8" customHeight="1" x14ac:dyDescent="0.2">
      <c r="B13" s="2"/>
      <c r="L13" s="2"/>
    </row>
    <row r="14" spans="2:46" s="1" customFormat="1" ht="12" customHeight="1" x14ac:dyDescent="0.2">
      <c r="B14" s="2"/>
      <c r="D14" s="67" t="s">
        <v>296</v>
      </c>
      <c r="I14" s="67" t="s">
        <v>324</v>
      </c>
      <c r="J14" s="68" t="s">
        <v>7</v>
      </c>
      <c r="L14" s="2"/>
    </row>
    <row r="15" spans="2:46" s="1" customFormat="1" ht="18" customHeight="1" x14ac:dyDescent="0.2">
      <c r="B15" s="2"/>
      <c r="E15" s="68" t="s">
        <v>326</v>
      </c>
      <c r="I15" s="67" t="s">
        <v>322</v>
      </c>
      <c r="J15" s="68" t="s">
        <v>7</v>
      </c>
      <c r="L15" s="2"/>
    </row>
    <row r="16" spans="2:46" s="1" customFormat="1" ht="6.9" customHeight="1" x14ac:dyDescent="0.2">
      <c r="B16" s="2"/>
      <c r="L16" s="2"/>
    </row>
    <row r="17" spans="2:12" s="1" customFormat="1" ht="12" customHeight="1" x14ac:dyDescent="0.2">
      <c r="B17" s="2"/>
      <c r="D17" s="67" t="s">
        <v>294</v>
      </c>
      <c r="I17" s="67" t="s">
        <v>324</v>
      </c>
      <c r="J17" s="106" t="str">
        <f>'[1]Rekapitulace stavby'!AN13</f>
        <v>Vyplň údaj</v>
      </c>
      <c r="L17" s="2"/>
    </row>
    <row r="18" spans="2:12" s="1" customFormat="1" ht="18" customHeight="1" x14ac:dyDescent="0.2">
      <c r="B18" s="2"/>
      <c r="E18" s="108" t="str">
        <f>'[1]Rekapitulace stavby'!E14</f>
        <v>Vyplň údaj</v>
      </c>
      <c r="F18" s="107"/>
      <c r="G18" s="107"/>
      <c r="H18" s="107"/>
      <c r="I18" s="67" t="s">
        <v>322</v>
      </c>
      <c r="J18" s="106" t="str">
        <f>'[1]Rekapitulace stavby'!AN14</f>
        <v>Vyplň údaj</v>
      </c>
      <c r="L18" s="2"/>
    </row>
    <row r="19" spans="2:12" s="1" customFormat="1" ht="6.9" customHeight="1" x14ac:dyDescent="0.2">
      <c r="B19" s="2"/>
      <c r="L19" s="2"/>
    </row>
    <row r="20" spans="2:12" s="1" customFormat="1" ht="12" customHeight="1" x14ac:dyDescent="0.2">
      <c r="B20" s="2"/>
      <c r="D20" s="67" t="s">
        <v>295</v>
      </c>
      <c r="I20" s="67" t="s">
        <v>324</v>
      </c>
      <c r="J20" s="68" t="s">
        <v>325</v>
      </c>
      <c r="L20" s="2"/>
    </row>
    <row r="21" spans="2:12" s="1" customFormat="1" ht="18" customHeight="1" x14ac:dyDescent="0.2">
      <c r="B21" s="2"/>
      <c r="E21" s="68" t="s">
        <v>323</v>
      </c>
      <c r="I21" s="67" t="s">
        <v>322</v>
      </c>
      <c r="J21" s="68" t="s">
        <v>7</v>
      </c>
      <c r="L21" s="2"/>
    </row>
    <row r="22" spans="2:12" s="1" customFormat="1" ht="6.9" customHeight="1" x14ac:dyDescent="0.2">
      <c r="B22" s="2"/>
      <c r="L22" s="2"/>
    </row>
    <row r="23" spans="2:12" s="1" customFormat="1" ht="12" customHeight="1" x14ac:dyDescent="0.2">
      <c r="B23" s="2"/>
      <c r="D23" s="67" t="s">
        <v>293</v>
      </c>
      <c r="I23" s="67" t="s">
        <v>324</v>
      </c>
      <c r="J23" s="68" t="s">
        <v>7</v>
      </c>
      <c r="L23" s="2"/>
    </row>
    <row r="24" spans="2:12" s="1" customFormat="1" ht="18" customHeight="1" x14ac:dyDescent="0.2">
      <c r="B24" s="2"/>
      <c r="E24" s="68" t="s">
        <v>323</v>
      </c>
      <c r="I24" s="67" t="s">
        <v>322</v>
      </c>
      <c r="J24" s="68" t="s">
        <v>7</v>
      </c>
      <c r="L24" s="2"/>
    </row>
    <row r="25" spans="2:12" s="1" customFormat="1" ht="6.9" customHeight="1" x14ac:dyDescent="0.2">
      <c r="B25" s="2"/>
      <c r="L25" s="2"/>
    </row>
    <row r="26" spans="2:12" s="1" customFormat="1" ht="12" customHeight="1" x14ac:dyDescent="0.2">
      <c r="B26" s="2"/>
      <c r="D26" s="67" t="s">
        <v>321</v>
      </c>
      <c r="L26" s="2"/>
    </row>
    <row r="27" spans="2:12" s="103" customFormat="1" ht="16.5" customHeight="1" x14ac:dyDescent="0.2">
      <c r="B27" s="104"/>
      <c r="E27" s="105" t="s">
        <v>7</v>
      </c>
      <c r="F27" s="105"/>
      <c r="G27" s="105"/>
      <c r="H27" s="105"/>
      <c r="L27" s="104"/>
    </row>
    <row r="28" spans="2:12" s="1" customFormat="1" ht="6.9" customHeight="1" x14ac:dyDescent="0.2">
      <c r="B28" s="2"/>
      <c r="L28" s="2"/>
    </row>
    <row r="29" spans="2:12" s="1" customFormat="1" ht="6.9" customHeight="1" x14ac:dyDescent="0.2">
      <c r="B29" s="2"/>
      <c r="D29" s="52"/>
      <c r="E29" s="52"/>
      <c r="F29" s="52"/>
      <c r="G29" s="52"/>
      <c r="H29" s="52"/>
      <c r="I29" s="52"/>
      <c r="J29" s="52"/>
      <c r="K29" s="52"/>
      <c r="L29" s="2"/>
    </row>
    <row r="30" spans="2:12" s="1" customFormat="1" ht="25.35" customHeight="1" x14ac:dyDescent="0.2">
      <c r="B30" s="2"/>
      <c r="D30" s="102" t="s">
        <v>320</v>
      </c>
      <c r="J30" s="87">
        <f>ROUND(J84, 2)</f>
        <v>0</v>
      </c>
      <c r="L30" s="2"/>
    </row>
    <row r="31" spans="2:12" s="1" customFormat="1" ht="6.9" customHeight="1" x14ac:dyDescent="0.2">
      <c r="B31" s="2"/>
      <c r="D31" s="52"/>
      <c r="E31" s="52"/>
      <c r="F31" s="52"/>
      <c r="G31" s="52"/>
      <c r="H31" s="52"/>
      <c r="I31" s="52"/>
      <c r="J31" s="52"/>
      <c r="K31" s="52"/>
      <c r="L31" s="2"/>
    </row>
    <row r="32" spans="2:12" s="1" customFormat="1" ht="14.4" customHeight="1" x14ac:dyDescent="0.2">
      <c r="B32" s="2"/>
      <c r="F32" s="101" t="s">
        <v>319</v>
      </c>
      <c r="I32" s="101" t="s">
        <v>318</v>
      </c>
      <c r="J32" s="101" t="s">
        <v>317</v>
      </c>
      <c r="L32" s="2"/>
    </row>
    <row r="33" spans="2:12" s="1" customFormat="1" ht="14.4" customHeight="1" x14ac:dyDescent="0.2">
      <c r="B33" s="2"/>
      <c r="D33" s="100" t="s">
        <v>283</v>
      </c>
      <c r="E33" s="67" t="s">
        <v>6</v>
      </c>
      <c r="F33" s="98">
        <f>ROUND((SUM(BE84:BE175)),  2)</f>
        <v>0</v>
      </c>
      <c r="I33" s="99">
        <v>0.21</v>
      </c>
      <c r="J33" s="98">
        <f>ROUND(((SUM(BE84:BE175))*I33),  2)</f>
        <v>0</v>
      </c>
      <c r="L33" s="2"/>
    </row>
    <row r="34" spans="2:12" s="1" customFormat="1" ht="14.4" customHeight="1" x14ac:dyDescent="0.2">
      <c r="B34" s="2"/>
      <c r="E34" s="67" t="s">
        <v>316</v>
      </c>
      <c r="F34" s="98">
        <f>ROUND((SUM(BF84:BF175)),  2)</f>
        <v>0</v>
      </c>
      <c r="I34" s="99">
        <v>0.15</v>
      </c>
      <c r="J34" s="98">
        <f>ROUND(((SUM(BF84:BF175))*I34),  2)</f>
        <v>0</v>
      </c>
      <c r="L34" s="2"/>
    </row>
    <row r="35" spans="2:12" s="1" customFormat="1" ht="14.4" hidden="1" customHeight="1" x14ac:dyDescent="0.2">
      <c r="B35" s="2"/>
      <c r="E35" s="67" t="s">
        <v>315</v>
      </c>
      <c r="F35" s="98">
        <f>ROUND((SUM(BG84:BG175)),  2)</f>
        <v>0</v>
      </c>
      <c r="I35" s="99">
        <v>0.21</v>
      </c>
      <c r="J35" s="98">
        <f>0</f>
        <v>0</v>
      </c>
      <c r="L35" s="2"/>
    </row>
    <row r="36" spans="2:12" s="1" customFormat="1" ht="14.4" hidden="1" customHeight="1" x14ac:dyDescent="0.2">
      <c r="B36" s="2"/>
      <c r="E36" s="67" t="s">
        <v>314</v>
      </c>
      <c r="F36" s="98">
        <f>ROUND((SUM(BH84:BH175)),  2)</f>
        <v>0</v>
      </c>
      <c r="I36" s="99">
        <v>0.15</v>
      </c>
      <c r="J36" s="98">
        <f>0</f>
        <v>0</v>
      </c>
      <c r="L36" s="2"/>
    </row>
    <row r="37" spans="2:12" s="1" customFormat="1" ht="14.4" hidden="1" customHeight="1" x14ac:dyDescent="0.2">
      <c r="B37" s="2"/>
      <c r="E37" s="67" t="s">
        <v>313</v>
      </c>
      <c r="F37" s="98">
        <f>ROUND((SUM(BI84:BI175)),  2)</f>
        <v>0</v>
      </c>
      <c r="I37" s="99">
        <v>0</v>
      </c>
      <c r="J37" s="98">
        <f>0</f>
        <v>0</v>
      </c>
      <c r="L37" s="2"/>
    </row>
    <row r="38" spans="2:12" s="1" customFormat="1" ht="6.9" customHeight="1" x14ac:dyDescent="0.2">
      <c r="B38" s="2"/>
      <c r="L38" s="2"/>
    </row>
    <row r="39" spans="2:12" s="1" customFormat="1" ht="25.35" customHeight="1" x14ac:dyDescent="0.2">
      <c r="B39" s="2"/>
      <c r="C39" s="89"/>
      <c r="D39" s="97" t="s">
        <v>312</v>
      </c>
      <c r="E39" s="94"/>
      <c r="F39" s="94"/>
      <c r="G39" s="96" t="s">
        <v>311</v>
      </c>
      <c r="H39" s="95" t="s">
        <v>310</v>
      </c>
      <c r="I39" s="94"/>
      <c r="J39" s="93">
        <f>SUM(J30:J37)</f>
        <v>0</v>
      </c>
      <c r="K39" s="92"/>
      <c r="L39" s="2"/>
    </row>
    <row r="40" spans="2:12" s="1" customFormat="1" ht="14.4" customHeight="1" x14ac:dyDescent="0.2">
      <c r="B40" s="4"/>
      <c r="C40" s="3"/>
      <c r="D40" s="3"/>
      <c r="E40" s="3"/>
      <c r="F40" s="3"/>
      <c r="G40" s="3"/>
      <c r="H40" s="3"/>
      <c r="I40" s="3"/>
      <c r="J40" s="3"/>
      <c r="K40" s="3"/>
      <c r="L40" s="2"/>
    </row>
    <row r="44" spans="2:12" s="1" customFormat="1" ht="6.9" customHeight="1" x14ac:dyDescent="0.2">
      <c r="B44" s="76"/>
      <c r="C44" s="75"/>
      <c r="D44" s="75"/>
      <c r="E44" s="75"/>
      <c r="F44" s="75"/>
      <c r="G44" s="75"/>
      <c r="H44" s="75"/>
      <c r="I44" s="75"/>
      <c r="J44" s="75"/>
      <c r="K44" s="75"/>
      <c r="L44" s="2"/>
    </row>
    <row r="45" spans="2:12" s="1" customFormat="1" ht="24.9" customHeight="1" x14ac:dyDescent="0.2">
      <c r="B45" s="2"/>
      <c r="C45" s="74" t="s">
        <v>309</v>
      </c>
      <c r="L45" s="2"/>
    </row>
    <row r="46" spans="2:12" s="1" customFormat="1" ht="6.9" customHeight="1" x14ac:dyDescent="0.2">
      <c r="B46" s="2"/>
      <c r="L46" s="2"/>
    </row>
    <row r="47" spans="2:12" s="1" customFormat="1" ht="12" customHeight="1" x14ac:dyDescent="0.2">
      <c r="B47" s="2"/>
      <c r="C47" s="67" t="s">
        <v>300</v>
      </c>
      <c r="L47" s="2"/>
    </row>
    <row r="48" spans="2:12" s="1" customFormat="1" ht="16.5" customHeight="1" x14ac:dyDescent="0.2">
      <c r="B48" s="2"/>
      <c r="E48" s="73" t="str">
        <f>E7</f>
        <v>Hranice, Úprava zpevněných ploch areálu koupaliště</v>
      </c>
      <c r="F48" s="72"/>
      <c r="G48" s="72"/>
      <c r="H48" s="72"/>
      <c r="L48" s="2"/>
    </row>
    <row r="49" spans="2:47" s="1" customFormat="1" ht="12" customHeight="1" x14ac:dyDescent="0.2">
      <c r="B49" s="2"/>
      <c r="C49" s="67" t="s">
        <v>299</v>
      </c>
      <c r="L49" s="2"/>
    </row>
    <row r="50" spans="2:47" s="1" customFormat="1" ht="16.5" customHeight="1" x14ac:dyDescent="0.2">
      <c r="B50" s="2"/>
      <c r="E50" s="71" t="str">
        <f>E9</f>
        <v>IO 401 - Kabelová trasa NN a osvětlení stellplatzu</v>
      </c>
      <c r="F50" s="70"/>
      <c r="G50" s="70"/>
      <c r="H50" s="70"/>
      <c r="L50" s="2"/>
    </row>
    <row r="51" spans="2:47" s="1" customFormat="1" ht="6.9" customHeight="1" x14ac:dyDescent="0.2">
      <c r="B51" s="2"/>
      <c r="L51" s="2"/>
    </row>
    <row r="52" spans="2:47" s="1" customFormat="1" ht="12" customHeight="1" x14ac:dyDescent="0.2">
      <c r="B52" s="2"/>
      <c r="C52" s="67" t="s">
        <v>298</v>
      </c>
      <c r="F52" s="68" t="str">
        <f>F12</f>
        <v>Hranice</v>
      </c>
      <c r="I52" s="67" t="s">
        <v>297</v>
      </c>
      <c r="J52" s="69" t="str">
        <f>IF(J12="","",J12)</f>
        <v>17. 8. 2023</v>
      </c>
      <c r="L52" s="2"/>
    </row>
    <row r="53" spans="2:47" s="1" customFormat="1" ht="6.9" customHeight="1" x14ac:dyDescent="0.2">
      <c r="B53" s="2"/>
      <c r="L53" s="2"/>
    </row>
    <row r="54" spans="2:47" s="1" customFormat="1" ht="25.65" customHeight="1" x14ac:dyDescent="0.2">
      <c r="B54" s="2"/>
      <c r="C54" s="67" t="s">
        <v>296</v>
      </c>
      <c r="F54" s="68" t="str">
        <f>E15</f>
        <v>EKOLTES Hranice, a.s.</v>
      </c>
      <c r="I54" s="67" t="s">
        <v>295</v>
      </c>
      <c r="J54" s="66" t="str">
        <f>E21</f>
        <v>Agroprojek Jihlava, spol.s.r.o.</v>
      </c>
      <c r="L54" s="2"/>
    </row>
    <row r="55" spans="2:47" s="1" customFormat="1" ht="25.65" customHeight="1" x14ac:dyDescent="0.2">
      <c r="B55" s="2"/>
      <c r="C55" s="67" t="s">
        <v>294</v>
      </c>
      <c r="F55" s="68" t="str">
        <f>IF(E18="","",E18)</f>
        <v>Vyplň údaj</v>
      </c>
      <c r="I55" s="67" t="s">
        <v>293</v>
      </c>
      <c r="J55" s="66" t="str">
        <f>E24</f>
        <v>Agroprojek Jihlava, spol.s.r.o.</v>
      </c>
      <c r="L55" s="2"/>
    </row>
    <row r="56" spans="2:47" s="1" customFormat="1" ht="10.35" customHeight="1" x14ac:dyDescent="0.2">
      <c r="B56" s="2"/>
      <c r="L56" s="2"/>
    </row>
    <row r="57" spans="2:47" s="1" customFormat="1" ht="29.25" customHeight="1" x14ac:dyDescent="0.2">
      <c r="B57" s="2"/>
      <c r="C57" s="91" t="s">
        <v>308</v>
      </c>
      <c r="D57" s="89"/>
      <c r="E57" s="89"/>
      <c r="F57" s="89"/>
      <c r="G57" s="89"/>
      <c r="H57" s="89"/>
      <c r="I57" s="89"/>
      <c r="J57" s="90" t="s">
        <v>285</v>
      </c>
      <c r="K57" s="89"/>
      <c r="L57" s="2"/>
    </row>
    <row r="58" spans="2:47" s="1" customFormat="1" ht="10.35" customHeight="1" x14ac:dyDescent="0.2">
      <c r="B58" s="2"/>
      <c r="L58" s="2"/>
    </row>
    <row r="59" spans="2:47" s="1" customFormat="1" ht="22.8" customHeight="1" x14ac:dyDescent="0.2">
      <c r="B59" s="2"/>
      <c r="C59" s="88" t="s">
        <v>307</v>
      </c>
      <c r="J59" s="87">
        <f>J84</f>
        <v>0</v>
      </c>
      <c r="L59" s="2"/>
      <c r="AU59" s="6" t="s">
        <v>275</v>
      </c>
    </row>
    <row r="60" spans="2:47" s="82" customFormat="1" ht="24.9" customHeight="1" x14ac:dyDescent="0.2">
      <c r="B60" s="83"/>
      <c r="D60" s="86" t="s">
        <v>306</v>
      </c>
      <c r="E60" s="85"/>
      <c r="F60" s="85"/>
      <c r="G60" s="85"/>
      <c r="H60" s="85"/>
      <c r="I60" s="85"/>
      <c r="J60" s="84">
        <f>J85</f>
        <v>0</v>
      </c>
      <c r="L60" s="83"/>
    </row>
    <row r="61" spans="2:47" s="77" customFormat="1" ht="19.95" customHeight="1" x14ac:dyDescent="0.2">
      <c r="B61" s="78"/>
      <c r="D61" s="81" t="s">
        <v>305</v>
      </c>
      <c r="E61" s="80"/>
      <c r="F61" s="80"/>
      <c r="G61" s="80"/>
      <c r="H61" s="80"/>
      <c r="I61" s="80"/>
      <c r="J61" s="79">
        <f>J86</f>
        <v>0</v>
      </c>
      <c r="L61" s="78"/>
    </row>
    <row r="62" spans="2:47" s="77" customFormat="1" ht="19.95" customHeight="1" x14ac:dyDescent="0.2">
      <c r="B62" s="78"/>
      <c r="D62" s="81" t="s">
        <v>304</v>
      </c>
      <c r="E62" s="80"/>
      <c r="F62" s="80"/>
      <c r="G62" s="80"/>
      <c r="H62" s="80"/>
      <c r="I62" s="80"/>
      <c r="J62" s="79">
        <f>J136</f>
        <v>0</v>
      </c>
      <c r="L62" s="78"/>
    </row>
    <row r="63" spans="2:47" s="82" customFormat="1" ht="24.9" customHeight="1" x14ac:dyDescent="0.2">
      <c r="B63" s="83"/>
      <c r="D63" s="86" t="s">
        <v>303</v>
      </c>
      <c r="E63" s="85"/>
      <c r="F63" s="85"/>
      <c r="G63" s="85"/>
      <c r="H63" s="85"/>
      <c r="I63" s="85"/>
      <c r="J63" s="84">
        <f>J167</f>
        <v>0</v>
      </c>
      <c r="L63" s="83"/>
    </row>
    <row r="64" spans="2:47" s="77" customFormat="1" ht="19.95" customHeight="1" x14ac:dyDescent="0.2">
      <c r="B64" s="78"/>
      <c r="D64" s="81" t="s">
        <v>302</v>
      </c>
      <c r="E64" s="80"/>
      <c r="F64" s="80"/>
      <c r="G64" s="80"/>
      <c r="H64" s="80"/>
      <c r="I64" s="80"/>
      <c r="J64" s="79">
        <f>J168</f>
        <v>0</v>
      </c>
      <c r="L64" s="78"/>
    </row>
    <row r="65" spans="2:12" s="1" customFormat="1" ht="21.75" customHeight="1" x14ac:dyDescent="0.2">
      <c r="B65" s="2"/>
      <c r="L65" s="2"/>
    </row>
    <row r="66" spans="2:12" s="1" customFormat="1" ht="6.9" customHeight="1" x14ac:dyDescent="0.2">
      <c r="B66" s="4"/>
      <c r="C66" s="3"/>
      <c r="D66" s="3"/>
      <c r="E66" s="3"/>
      <c r="F66" s="3"/>
      <c r="G66" s="3"/>
      <c r="H66" s="3"/>
      <c r="I66" s="3"/>
      <c r="J66" s="3"/>
      <c r="K66" s="3"/>
      <c r="L66" s="2"/>
    </row>
    <row r="70" spans="2:12" s="1" customFormat="1" ht="6.9" customHeight="1" x14ac:dyDescent="0.2">
      <c r="B70" s="76"/>
      <c r="C70" s="75"/>
      <c r="D70" s="75"/>
      <c r="E70" s="75"/>
      <c r="F70" s="75"/>
      <c r="G70" s="75"/>
      <c r="H70" s="75"/>
      <c r="I70" s="75"/>
      <c r="J70" s="75"/>
      <c r="K70" s="75"/>
      <c r="L70" s="2"/>
    </row>
    <row r="71" spans="2:12" s="1" customFormat="1" ht="24.9" customHeight="1" x14ac:dyDescent="0.2">
      <c r="B71" s="2"/>
      <c r="C71" s="74" t="s">
        <v>301</v>
      </c>
      <c r="L71" s="2"/>
    </row>
    <row r="72" spans="2:12" s="1" customFormat="1" ht="6.9" customHeight="1" x14ac:dyDescent="0.2">
      <c r="B72" s="2"/>
      <c r="L72" s="2"/>
    </row>
    <row r="73" spans="2:12" s="1" customFormat="1" ht="12" customHeight="1" x14ac:dyDescent="0.2">
      <c r="B73" s="2"/>
      <c r="C73" s="67" t="s">
        <v>300</v>
      </c>
      <c r="L73" s="2"/>
    </row>
    <row r="74" spans="2:12" s="1" customFormat="1" ht="16.5" customHeight="1" x14ac:dyDescent="0.2">
      <c r="B74" s="2"/>
      <c r="E74" s="73" t="str">
        <f>E7</f>
        <v>Hranice, Úprava zpevněných ploch areálu koupaliště</v>
      </c>
      <c r="F74" s="72"/>
      <c r="G74" s="72"/>
      <c r="H74" s="72"/>
      <c r="L74" s="2"/>
    </row>
    <row r="75" spans="2:12" s="1" customFormat="1" ht="12" customHeight="1" x14ac:dyDescent="0.2">
      <c r="B75" s="2"/>
      <c r="C75" s="67" t="s">
        <v>299</v>
      </c>
      <c r="L75" s="2"/>
    </row>
    <row r="76" spans="2:12" s="1" customFormat="1" ht="16.5" customHeight="1" x14ac:dyDescent="0.2">
      <c r="B76" s="2"/>
      <c r="E76" s="71" t="str">
        <f>E9</f>
        <v>IO 401 - Kabelová trasa NN a osvětlení stellplatzu</v>
      </c>
      <c r="F76" s="70"/>
      <c r="G76" s="70"/>
      <c r="H76" s="70"/>
      <c r="L76" s="2"/>
    </row>
    <row r="77" spans="2:12" s="1" customFormat="1" ht="6.9" customHeight="1" x14ac:dyDescent="0.2">
      <c r="B77" s="2"/>
      <c r="L77" s="2"/>
    </row>
    <row r="78" spans="2:12" s="1" customFormat="1" ht="12" customHeight="1" x14ac:dyDescent="0.2">
      <c r="B78" s="2"/>
      <c r="C78" s="67" t="s">
        <v>298</v>
      </c>
      <c r="F78" s="68" t="str">
        <f>F12</f>
        <v>Hranice</v>
      </c>
      <c r="I78" s="67" t="s">
        <v>297</v>
      </c>
      <c r="J78" s="69" t="str">
        <f>IF(J12="","",J12)</f>
        <v>17. 8. 2023</v>
      </c>
      <c r="L78" s="2"/>
    </row>
    <row r="79" spans="2:12" s="1" customFormat="1" ht="6.9" customHeight="1" x14ac:dyDescent="0.2">
      <c r="B79" s="2"/>
      <c r="L79" s="2"/>
    </row>
    <row r="80" spans="2:12" s="1" customFormat="1" ht="25.65" customHeight="1" x14ac:dyDescent="0.2">
      <c r="B80" s="2"/>
      <c r="C80" s="67" t="s">
        <v>296</v>
      </c>
      <c r="F80" s="68" t="str">
        <f>E15</f>
        <v>EKOLTES Hranice, a.s.</v>
      </c>
      <c r="I80" s="67" t="s">
        <v>295</v>
      </c>
      <c r="J80" s="66" t="str">
        <f>E21</f>
        <v>Agroprojek Jihlava, spol.s.r.o.</v>
      </c>
      <c r="L80" s="2"/>
    </row>
    <row r="81" spans="2:65" s="1" customFormat="1" ht="25.65" customHeight="1" x14ac:dyDescent="0.2">
      <c r="B81" s="2"/>
      <c r="C81" s="67" t="s">
        <v>294</v>
      </c>
      <c r="F81" s="68" t="str">
        <f>IF(E18="","",E18)</f>
        <v>Vyplň údaj</v>
      </c>
      <c r="I81" s="67" t="s">
        <v>293</v>
      </c>
      <c r="J81" s="66" t="str">
        <f>E24</f>
        <v>Agroprojek Jihlava, spol.s.r.o.</v>
      </c>
      <c r="L81" s="2"/>
    </row>
    <row r="82" spans="2:65" s="1" customFormat="1" ht="10.35" customHeight="1" x14ac:dyDescent="0.2">
      <c r="B82" s="2"/>
      <c r="L82" s="2"/>
    </row>
    <row r="83" spans="2:65" s="57" customFormat="1" ht="29.25" customHeight="1" x14ac:dyDescent="0.2">
      <c r="B83" s="61"/>
      <c r="C83" s="65" t="s">
        <v>292</v>
      </c>
      <c r="D83" s="64" t="s">
        <v>291</v>
      </c>
      <c r="E83" s="64" t="s">
        <v>290</v>
      </c>
      <c r="F83" s="64" t="s">
        <v>289</v>
      </c>
      <c r="G83" s="64" t="s">
        <v>288</v>
      </c>
      <c r="H83" s="64" t="s">
        <v>287</v>
      </c>
      <c r="I83" s="64" t="s">
        <v>286</v>
      </c>
      <c r="J83" s="63" t="s">
        <v>285</v>
      </c>
      <c r="K83" s="62" t="s">
        <v>284</v>
      </c>
      <c r="L83" s="61"/>
      <c r="M83" s="60" t="s">
        <v>7</v>
      </c>
      <c r="N83" s="59" t="s">
        <v>283</v>
      </c>
      <c r="O83" s="59" t="s">
        <v>282</v>
      </c>
      <c r="P83" s="59" t="s">
        <v>281</v>
      </c>
      <c r="Q83" s="59" t="s">
        <v>280</v>
      </c>
      <c r="R83" s="59" t="s">
        <v>279</v>
      </c>
      <c r="S83" s="59" t="s">
        <v>278</v>
      </c>
      <c r="T83" s="58" t="s">
        <v>277</v>
      </c>
    </row>
    <row r="84" spans="2:65" s="1" customFormat="1" ht="22.8" customHeight="1" x14ac:dyDescent="0.3">
      <c r="B84" s="2"/>
      <c r="C84" s="56" t="s">
        <v>276</v>
      </c>
      <c r="J84" s="55">
        <f>BK84</f>
        <v>0</v>
      </c>
      <c r="L84" s="2"/>
      <c r="M84" s="54"/>
      <c r="N84" s="52"/>
      <c r="O84" s="52"/>
      <c r="P84" s="53">
        <f>P85+P167</f>
        <v>0</v>
      </c>
      <c r="Q84" s="52"/>
      <c r="R84" s="53">
        <f>R85+R167</f>
        <v>6.2528575000000002</v>
      </c>
      <c r="S84" s="52"/>
      <c r="T84" s="51">
        <f>T85+T167</f>
        <v>0</v>
      </c>
      <c r="AT84" s="6" t="s">
        <v>30</v>
      </c>
      <c r="AU84" s="6" t="s">
        <v>275</v>
      </c>
      <c r="BK84" s="50">
        <f>BK85+BK167</f>
        <v>0</v>
      </c>
    </row>
    <row r="85" spans="2:65" s="25" customFormat="1" ht="25.95" customHeight="1" x14ac:dyDescent="0.25">
      <c r="B85" s="32"/>
      <c r="D85" s="27" t="s">
        <v>30</v>
      </c>
      <c r="E85" s="37" t="s">
        <v>56</v>
      </c>
      <c r="F85" s="37" t="s">
        <v>56</v>
      </c>
      <c r="I85" s="34"/>
      <c r="J85" s="36">
        <f>BK85</f>
        <v>0</v>
      </c>
      <c r="L85" s="32"/>
      <c r="M85" s="31"/>
      <c r="P85" s="30">
        <f>P86+P136</f>
        <v>0</v>
      </c>
      <c r="R85" s="30">
        <f>R86+R136</f>
        <v>6.2528575000000002</v>
      </c>
      <c r="T85" s="29">
        <f>T86+T136</f>
        <v>0</v>
      </c>
      <c r="AR85" s="27" t="s">
        <v>133</v>
      </c>
      <c r="AT85" s="28" t="s">
        <v>30</v>
      </c>
      <c r="AU85" s="28" t="s">
        <v>33</v>
      </c>
      <c r="AY85" s="27" t="s">
        <v>3</v>
      </c>
      <c r="BK85" s="26">
        <f>BK86+BK136</f>
        <v>0</v>
      </c>
    </row>
    <row r="86" spans="2:65" s="25" customFormat="1" ht="22.8" customHeight="1" x14ac:dyDescent="0.25">
      <c r="B86" s="32"/>
      <c r="D86" s="27" t="s">
        <v>30</v>
      </c>
      <c r="E86" s="35" t="s">
        <v>274</v>
      </c>
      <c r="F86" s="35" t="s">
        <v>273</v>
      </c>
      <c r="I86" s="34"/>
      <c r="J86" s="33">
        <f>BK86</f>
        <v>0</v>
      </c>
      <c r="L86" s="32"/>
      <c r="M86" s="31"/>
      <c r="P86" s="30">
        <f>SUM(P87:P135)</f>
        <v>0</v>
      </c>
      <c r="R86" s="30">
        <f>SUM(R87:R135)</f>
        <v>0.75060049999999989</v>
      </c>
      <c r="T86" s="29">
        <f>SUM(T87:T135)</f>
        <v>0</v>
      </c>
      <c r="AR86" s="27" t="s">
        <v>133</v>
      </c>
      <c r="AT86" s="28" t="s">
        <v>30</v>
      </c>
      <c r="AU86" s="28" t="s">
        <v>2</v>
      </c>
      <c r="AY86" s="27" t="s">
        <v>3</v>
      </c>
      <c r="BK86" s="26">
        <f>SUM(BK87:BK135)</f>
        <v>0</v>
      </c>
    </row>
    <row r="87" spans="2:65" s="1" customFormat="1" ht="33" customHeight="1" x14ac:dyDescent="0.2">
      <c r="B87" s="2"/>
      <c r="C87" s="20" t="s">
        <v>2</v>
      </c>
      <c r="D87" s="20" t="s">
        <v>5</v>
      </c>
      <c r="E87" s="19" t="s">
        <v>272</v>
      </c>
      <c r="F87" s="18" t="s">
        <v>271</v>
      </c>
      <c r="G87" s="17" t="s">
        <v>19</v>
      </c>
      <c r="H87" s="16">
        <v>8</v>
      </c>
      <c r="I87" s="15"/>
      <c r="J87" s="14">
        <f>ROUND(I87*H87,2)</f>
        <v>0</v>
      </c>
      <c r="K87" s="13"/>
      <c r="L87" s="2"/>
      <c r="M87" s="24" t="s">
        <v>7</v>
      </c>
      <c r="N87" s="23" t="s">
        <v>6</v>
      </c>
      <c r="P87" s="22">
        <f>O87*H87</f>
        <v>0</v>
      </c>
      <c r="Q87" s="22">
        <v>0</v>
      </c>
      <c r="R87" s="22">
        <f>Q87*H87</f>
        <v>0</v>
      </c>
      <c r="S87" s="22">
        <v>0</v>
      </c>
      <c r="T87" s="21">
        <f>S87*H87</f>
        <v>0</v>
      </c>
      <c r="AR87" s="5" t="s">
        <v>1</v>
      </c>
      <c r="AT87" s="5" t="s">
        <v>5</v>
      </c>
      <c r="AU87" s="5" t="s">
        <v>4</v>
      </c>
      <c r="AY87" s="6" t="s">
        <v>3</v>
      </c>
      <c r="BE87" s="7">
        <f>IF(N87="základní",J87,0)</f>
        <v>0</v>
      </c>
      <c r="BF87" s="7">
        <f>IF(N87="snížená",J87,0)</f>
        <v>0</v>
      </c>
      <c r="BG87" s="7">
        <f>IF(N87="zákl. přenesená",J87,0)</f>
        <v>0</v>
      </c>
      <c r="BH87" s="7">
        <f>IF(N87="sníž. přenesená",J87,0)</f>
        <v>0</v>
      </c>
      <c r="BI87" s="7">
        <f>IF(N87="nulová",J87,0)</f>
        <v>0</v>
      </c>
      <c r="BJ87" s="6" t="s">
        <v>2</v>
      </c>
      <c r="BK87" s="7">
        <f>ROUND(I87*H87,2)</f>
        <v>0</v>
      </c>
      <c r="BL87" s="6" t="s">
        <v>1</v>
      </c>
      <c r="BM87" s="5" t="s">
        <v>2</v>
      </c>
    </row>
    <row r="88" spans="2:65" s="1" customFormat="1" ht="16.5" customHeight="1" x14ac:dyDescent="0.2">
      <c r="B88" s="2"/>
      <c r="C88" s="49" t="s">
        <v>4</v>
      </c>
      <c r="D88" s="49" t="s">
        <v>56</v>
      </c>
      <c r="E88" s="48" t="s">
        <v>270</v>
      </c>
      <c r="F88" s="47" t="s">
        <v>269</v>
      </c>
      <c r="G88" s="46" t="s">
        <v>58</v>
      </c>
      <c r="H88" s="45">
        <v>3</v>
      </c>
      <c r="I88" s="44"/>
      <c r="J88" s="43">
        <f>ROUND(I88*H88,2)</f>
        <v>0</v>
      </c>
      <c r="K88" s="42"/>
      <c r="L88" s="41"/>
      <c r="M88" s="40" t="s">
        <v>7</v>
      </c>
      <c r="N88" s="39" t="s">
        <v>6</v>
      </c>
      <c r="P88" s="22">
        <f>O88*H88</f>
        <v>0</v>
      </c>
      <c r="Q88" s="22">
        <v>1E-4</v>
      </c>
      <c r="R88" s="22">
        <f>Q88*H88</f>
        <v>3.0000000000000003E-4</v>
      </c>
      <c r="S88" s="22">
        <v>0</v>
      </c>
      <c r="T88" s="21">
        <f>S88*H88</f>
        <v>0</v>
      </c>
      <c r="AR88" s="5" t="s">
        <v>57</v>
      </c>
      <c r="AT88" s="5" t="s">
        <v>56</v>
      </c>
      <c r="AU88" s="5" t="s">
        <v>4</v>
      </c>
      <c r="AY88" s="6" t="s">
        <v>3</v>
      </c>
      <c r="BE88" s="7">
        <f>IF(N88="základní",J88,0)</f>
        <v>0</v>
      </c>
      <c r="BF88" s="7">
        <f>IF(N88="snížená",J88,0)</f>
        <v>0</v>
      </c>
      <c r="BG88" s="7">
        <f>IF(N88="zákl. přenesená",J88,0)</f>
        <v>0</v>
      </c>
      <c r="BH88" s="7">
        <f>IF(N88="sníž. přenesená",J88,0)</f>
        <v>0</v>
      </c>
      <c r="BI88" s="7">
        <f>IF(N88="nulová",J88,0)</f>
        <v>0</v>
      </c>
      <c r="BJ88" s="6" t="s">
        <v>2</v>
      </c>
      <c r="BK88" s="7">
        <f>ROUND(I88*H88,2)</f>
        <v>0</v>
      </c>
      <c r="BL88" s="6" t="s">
        <v>1</v>
      </c>
      <c r="BM88" s="5" t="s">
        <v>4</v>
      </c>
    </row>
    <row r="89" spans="2:65" s="1" customFormat="1" ht="24.15" customHeight="1" x14ac:dyDescent="0.2">
      <c r="B89" s="2"/>
      <c r="C89" s="20" t="s">
        <v>133</v>
      </c>
      <c r="D89" s="20" t="s">
        <v>5</v>
      </c>
      <c r="E89" s="19" t="s">
        <v>268</v>
      </c>
      <c r="F89" s="18" t="s">
        <v>267</v>
      </c>
      <c r="G89" s="17" t="s">
        <v>19</v>
      </c>
      <c r="H89" s="16">
        <v>12</v>
      </c>
      <c r="I89" s="15"/>
      <c r="J89" s="14">
        <f>ROUND(I89*H89,2)</f>
        <v>0</v>
      </c>
      <c r="K89" s="13"/>
      <c r="L89" s="2"/>
      <c r="M89" s="24" t="s">
        <v>7</v>
      </c>
      <c r="N89" s="23" t="s">
        <v>6</v>
      </c>
      <c r="P89" s="22">
        <f>O89*H89</f>
        <v>0</v>
      </c>
      <c r="Q89" s="22">
        <v>0</v>
      </c>
      <c r="R89" s="22">
        <f>Q89*H89</f>
        <v>0</v>
      </c>
      <c r="S89" s="22">
        <v>0</v>
      </c>
      <c r="T89" s="21">
        <f>S89*H89</f>
        <v>0</v>
      </c>
      <c r="AR89" s="5" t="s">
        <v>1</v>
      </c>
      <c r="AT89" s="5" t="s">
        <v>5</v>
      </c>
      <c r="AU89" s="5" t="s">
        <v>4</v>
      </c>
      <c r="AY89" s="6" t="s">
        <v>3</v>
      </c>
      <c r="BE89" s="7">
        <f>IF(N89="základní",J89,0)</f>
        <v>0</v>
      </c>
      <c r="BF89" s="7">
        <f>IF(N89="snížená",J89,0)</f>
        <v>0</v>
      </c>
      <c r="BG89" s="7">
        <f>IF(N89="zákl. přenesená",J89,0)</f>
        <v>0</v>
      </c>
      <c r="BH89" s="7">
        <f>IF(N89="sníž. přenesená",J89,0)</f>
        <v>0</v>
      </c>
      <c r="BI89" s="7">
        <f>IF(N89="nulová",J89,0)</f>
        <v>0</v>
      </c>
      <c r="BJ89" s="6" t="s">
        <v>2</v>
      </c>
      <c r="BK89" s="7">
        <f>ROUND(I89*H89,2)</f>
        <v>0</v>
      </c>
      <c r="BL89" s="6" t="s">
        <v>1</v>
      </c>
      <c r="BM89" s="5" t="s">
        <v>133</v>
      </c>
    </row>
    <row r="90" spans="2:65" s="1" customFormat="1" ht="21.75" customHeight="1" x14ac:dyDescent="0.2">
      <c r="B90" s="2"/>
      <c r="C90" s="49" t="s">
        <v>1</v>
      </c>
      <c r="D90" s="49" t="s">
        <v>56</v>
      </c>
      <c r="E90" s="48" t="s">
        <v>266</v>
      </c>
      <c r="F90" s="47" t="s">
        <v>265</v>
      </c>
      <c r="G90" s="46" t="s">
        <v>19</v>
      </c>
      <c r="H90" s="45">
        <v>12</v>
      </c>
      <c r="I90" s="44"/>
      <c r="J90" s="43">
        <f>ROUND(I90*H90,2)</f>
        <v>0</v>
      </c>
      <c r="K90" s="42"/>
      <c r="L90" s="41"/>
      <c r="M90" s="40" t="s">
        <v>7</v>
      </c>
      <c r="N90" s="39" t="s">
        <v>6</v>
      </c>
      <c r="P90" s="22">
        <f>O90*H90</f>
        <v>0</v>
      </c>
      <c r="Q90" s="22">
        <v>2.0999999999999999E-3</v>
      </c>
      <c r="R90" s="22">
        <f>Q90*H90</f>
        <v>2.52E-2</v>
      </c>
      <c r="S90" s="22">
        <v>0</v>
      </c>
      <c r="T90" s="21">
        <f>S90*H90</f>
        <v>0</v>
      </c>
      <c r="AR90" s="5" t="s">
        <v>57</v>
      </c>
      <c r="AT90" s="5" t="s">
        <v>56</v>
      </c>
      <c r="AU90" s="5" t="s">
        <v>4</v>
      </c>
      <c r="AY90" s="6" t="s">
        <v>3</v>
      </c>
      <c r="BE90" s="7">
        <f>IF(N90="základní",J90,0)</f>
        <v>0</v>
      </c>
      <c r="BF90" s="7">
        <f>IF(N90="snížená",J90,0)</f>
        <v>0</v>
      </c>
      <c r="BG90" s="7">
        <f>IF(N90="zákl. přenesená",J90,0)</f>
        <v>0</v>
      </c>
      <c r="BH90" s="7">
        <f>IF(N90="sníž. přenesená",J90,0)</f>
        <v>0</v>
      </c>
      <c r="BI90" s="7">
        <f>IF(N90="nulová",J90,0)</f>
        <v>0</v>
      </c>
      <c r="BJ90" s="6" t="s">
        <v>2</v>
      </c>
      <c r="BK90" s="7">
        <f>ROUND(I90*H90,2)</f>
        <v>0</v>
      </c>
      <c r="BL90" s="6" t="s">
        <v>1</v>
      </c>
      <c r="BM90" s="5" t="s">
        <v>1</v>
      </c>
    </row>
    <row r="91" spans="2:65" s="1" customFormat="1" ht="24.15" customHeight="1" x14ac:dyDescent="0.2">
      <c r="B91" s="2"/>
      <c r="C91" s="20" t="s">
        <v>262</v>
      </c>
      <c r="D91" s="20" t="s">
        <v>5</v>
      </c>
      <c r="E91" s="19" t="s">
        <v>264</v>
      </c>
      <c r="F91" s="18" t="s">
        <v>263</v>
      </c>
      <c r="G91" s="17" t="s">
        <v>19</v>
      </c>
      <c r="H91" s="16">
        <v>2</v>
      </c>
      <c r="I91" s="15"/>
      <c r="J91" s="14">
        <f>ROUND(I91*H91,2)</f>
        <v>0</v>
      </c>
      <c r="K91" s="13"/>
      <c r="L91" s="2"/>
      <c r="M91" s="24" t="s">
        <v>7</v>
      </c>
      <c r="N91" s="23" t="s">
        <v>6</v>
      </c>
      <c r="P91" s="22">
        <f>O91*H91</f>
        <v>0</v>
      </c>
      <c r="Q91" s="22">
        <v>0</v>
      </c>
      <c r="R91" s="22">
        <f>Q91*H91</f>
        <v>0</v>
      </c>
      <c r="S91" s="22">
        <v>0</v>
      </c>
      <c r="T91" s="21">
        <f>S91*H91</f>
        <v>0</v>
      </c>
      <c r="AR91" s="5" t="s">
        <v>1</v>
      </c>
      <c r="AT91" s="5" t="s">
        <v>5</v>
      </c>
      <c r="AU91" s="5" t="s">
        <v>4</v>
      </c>
      <c r="AY91" s="6" t="s">
        <v>3</v>
      </c>
      <c r="BE91" s="7">
        <f>IF(N91="základní",J91,0)</f>
        <v>0</v>
      </c>
      <c r="BF91" s="7">
        <f>IF(N91="snížená",J91,0)</f>
        <v>0</v>
      </c>
      <c r="BG91" s="7">
        <f>IF(N91="zákl. přenesená",J91,0)</f>
        <v>0</v>
      </c>
      <c r="BH91" s="7">
        <f>IF(N91="sníž. přenesená",J91,0)</f>
        <v>0</v>
      </c>
      <c r="BI91" s="7">
        <f>IF(N91="nulová",J91,0)</f>
        <v>0</v>
      </c>
      <c r="BJ91" s="6" t="s">
        <v>2</v>
      </c>
      <c r="BK91" s="7">
        <f>ROUND(I91*H91,2)</f>
        <v>0</v>
      </c>
      <c r="BL91" s="6" t="s">
        <v>1</v>
      </c>
      <c r="BM91" s="5" t="s">
        <v>262</v>
      </c>
    </row>
    <row r="92" spans="2:65" s="1" customFormat="1" ht="16.5" customHeight="1" x14ac:dyDescent="0.2">
      <c r="B92" s="2"/>
      <c r="C92" s="49" t="s">
        <v>259</v>
      </c>
      <c r="D92" s="49" t="s">
        <v>56</v>
      </c>
      <c r="E92" s="48" t="s">
        <v>261</v>
      </c>
      <c r="F92" s="47" t="s">
        <v>260</v>
      </c>
      <c r="G92" s="46" t="s">
        <v>19</v>
      </c>
      <c r="H92" s="45">
        <v>2</v>
      </c>
      <c r="I92" s="44"/>
      <c r="J92" s="43">
        <f>ROUND(I92*H92,2)</f>
        <v>0</v>
      </c>
      <c r="K92" s="42"/>
      <c r="L92" s="41"/>
      <c r="M92" s="40" t="s">
        <v>7</v>
      </c>
      <c r="N92" s="39" t="s">
        <v>6</v>
      </c>
      <c r="P92" s="22">
        <f>O92*H92</f>
        <v>0</v>
      </c>
      <c r="Q92" s="22">
        <v>3.0000000000000001E-5</v>
      </c>
      <c r="R92" s="22">
        <f>Q92*H92</f>
        <v>6.0000000000000002E-5</v>
      </c>
      <c r="S92" s="22">
        <v>0</v>
      </c>
      <c r="T92" s="21">
        <f>S92*H92</f>
        <v>0</v>
      </c>
      <c r="AR92" s="5" t="s">
        <v>57</v>
      </c>
      <c r="AT92" s="5" t="s">
        <v>56</v>
      </c>
      <c r="AU92" s="5" t="s">
        <v>4</v>
      </c>
      <c r="AY92" s="6" t="s">
        <v>3</v>
      </c>
      <c r="BE92" s="7">
        <f>IF(N92="základní",J92,0)</f>
        <v>0</v>
      </c>
      <c r="BF92" s="7">
        <f>IF(N92="snížená",J92,0)</f>
        <v>0</v>
      </c>
      <c r="BG92" s="7">
        <f>IF(N92="zákl. přenesená",J92,0)</f>
        <v>0</v>
      </c>
      <c r="BH92" s="7">
        <f>IF(N92="sníž. přenesená",J92,0)</f>
        <v>0</v>
      </c>
      <c r="BI92" s="7">
        <f>IF(N92="nulová",J92,0)</f>
        <v>0</v>
      </c>
      <c r="BJ92" s="6" t="s">
        <v>2</v>
      </c>
      <c r="BK92" s="7">
        <f>ROUND(I92*H92,2)</f>
        <v>0</v>
      </c>
      <c r="BL92" s="6" t="s">
        <v>1</v>
      </c>
      <c r="BM92" s="5" t="s">
        <v>259</v>
      </c>
    </row>
    <row r="93" spans="2:65" s="1" customFormat="1" ht="16.5" customHeight="1" x14ac:dyDescent="0.2">
      <c r="B93" s="2"/>
      <c r="C93" s="20" t="s">
        <v>256</v>
      </c>
      <c r="D93" s="20" t="s">
        <v>5</v>
      </c>
      <c r="E93" s="19" t="s">
        <v>258</v>
      </c>
      <c r="F93" s="18" t="s">
        <v>257</v>
      </c>
      <c r="G93" s="17" t="s">
        <v>19</v>
      </c>
      <c r="H93" s="16">
        <v>18</v>
      </c>
      <c r="I93" s="15"/>
      <c r="J93" s="14">
        <f>ROUND(I93*H93,2)</f>
        <v>0</v>
      </c>
      <c r="K93" s="13"/>
      <c r="L93" s="2"/>
      <c r="M93" s="24" t="s">
        <v>7</v>
      </c>
      <c r="N93" s="23" t="s">
        <v>6</v>
      </c>
      <c r="P93" s="22">
        <f>O93*H93</f>
        <v>0</v>
      </c>
      <c r="Q93" s="22">
        <v>0</v>
      </c>
      <c r="R93" s="22">
        <f>Q93*H93</f>
        <v>0</v>
      </c>
      <c r="S93" s="22">
        <v>0</v>
      </c>
      <c r="T93" s="21">
        <f>S93*H93</f>
        <v>0</v>
      </c>
      <c r="AR93" s="5" t="s">
        <v>1</v>
      </c>
      <c r="AT93" s="5" t="s">
        <v>5</v>
      </c>
      <c r="AU93" s="5" t="s">
        <v>4</v>
      </c>
      <c r="AY93" s="6" t="s">
        <v>3</v>
      </c>
      <c r="BE93" s="7">
        <f>IF(N93="základní",J93,0)</f>
        <v>0</v>
      </c>
      <c r="BF93" s="7">
        <f>IF(N93="snížená",J93,0)</f>
        <v>0</v>
      </c>
      <c r="BG93" s="7">
        <f>IF(N93="zákl. přenesená",J93,0)</f>
        <v>0</v>
      </c>
      <c r="BH93" s="7">
        <f>IF(N93="sníž. přenesená",J93,0)</f>
        <v>0</v>
      </c>
      <c r="BI93" s="7">
        <f>IF(N93="nulová",J93,0)</f>
        <v>0</v>
      </c>
      <c r="BJ93" s="6" t="s">
        <v>2</v>
      </c>
      <c r="BK93" s="7">
        <f>ROUND(I93*H93,2)</f>
        <v>0</v>
      </c>
      <c r="BL93" s="6" t="s">
        <v>1</v>
      </c>
      <c r="BM93" s="5" t="s">
        <v>256</v>
      </c>
    </row>
    <row r="94" spans="2:65" s="1" customFormat="1" ht="24.15" customHeight="1" x14ac:dyDescent="0.2">
      <c r="B94" s="2"/>
      <c r="C94" s="49" t="s">
        <v>57</v>
      </c>
      <c r="D94" s="49" t="s">
        <v>56</v>
      </c>
      <c r="E94" s="48" t="s">
        <v>255</v>
      </c>
      <c r="F94" s="47" t="s">
        <v>254</v>
      </c>
      <c r="G94" s="46" t="s">
        <v>19</v>
      </c>
      <c r="H94" s="45">
        <v>18</v>
      </c>
      <c r="I94" s="44"/>
      <c r="J94" s="43">
        <f>ROUND(I94*H94,2)</f>
        <v>0</v>
      </c>
      <c r="K94" s="42"/>
      <c r="L94" s="41"/>
      <c r="M94" s="40" t="s">
        <v>7</v>
      </c>
      <c r="N94" s="39" t="s">
        <v>6</v>
      </c>
      <c r="P94" s="22">
        <f>O94*H94</f>
        <v>0</v>
      </c>
      <c r="Q94" s="22">
        <v>4.6000000000000001E-4</v>
      </c>
      <c r="R94" s="22">
        <f>Q94*H94</f>
        <v>8.2800000000000009E-3</v>
      </c>
      <c r="S94" s="22">
        <v>0</v>
      </c>
      <c r="T94" s="21">
        <f>S94*H94</f>
        <v>0</v>
      </c>
      <c r="AR94" s="5" t="s">
        <v>57</v>
      </c>
      <c r="AT94" s="5" t="s">
        <v>56</v>
      </c>
      <c r="AU94" s="5" t="s">
        <v>4</v>
      </c>
      <c r="AY94" s="6" t="s">
        <v>3</v>
      </c>
      <c r="BE94" s="7">
        <f>IF(N94="základní",J94,0)</f>
        <v>0</v>
      </c>
      <c r="BF94" s="7">
        <f>IF(N94="snížená",J94,0)</f>
        <v>0</v>
      </c>
      <c r="BG94" s="7">
        <f>IF(N94="zákl. přenesená",J94,0)</f>
        <v>0</v>
      </c>
      <c r="BH94" s="7">
        <f>IF(N94="sníž. přenesená",J94,0)</f>
        <v>0</v>
      </c>
      <c r="BI94" s="7">
        <f>IF(N94="nulová",J94,0)</f>
        <v>0</v>
      </c>
      <c r="BJ94" s="6" t="s">
        <v>2</v>
      </c>
      <c r="BK94" s="7">
        <f>ROUND(I94*H94,2)</f>
        <v>0</v>
      </c>
      <c r="BL94" s="6" t="s">
        <v>1</v>
      </c>
      <c r="BM94" s="5" t="s">
        <v>57</v>
      </c>
    </row>
    <row r="95" spans="2:65" s="1" customFormat="1" ht="21.75" customHeight="1" x14ac:dyDescent="0.2">
      <c r="B95" s="2"/>
      <c r="C95" s="20" t="s">
        <v>251</v>
      </c>
      <c r="D95" s="20" t="s">
        <v>5</v>
      </c>
      <c r="E95" s="19" t="s">
        <v>253</v>
      </c>
      <c r="F95" s="18" t="s">
        <v>252</v>
      </c>
      <c r="G95" s="17" t="s">
        <v>19</v>
      </c>
      <c r="H95" s="16">
        <v>7</v>
      </c>
      <c r="I95" s="15"/>
      <c r="J95" s="14">
        <f>ROUND(I95*H95,2)</f>
        <v>0</v>
      </c>
      <c r="K95" s="13"/>
      <c r="L95" s="2"/>
      <c r="M95" s="24" t="s">
        <v>7</v>
      </c>
      <c r="N95" s="23" t="s">
        <v>6</v>
      </c>
      <c r="P95" s="22">
        <f>O95*H95</f>
        <v>0</v>
      </c>
      <c r="Q95" s="22">
        <v>0</v>
      </c>
      <c r="R95" s="22">
        <f>Q95*H95</f>
        <v>0</v>
      </c>
      <c r="S95" s="22">
        <v>0</v>
      </c>
      <c r="T95" s="21">
        <f>S95*H95</f>
        <v>0</v>
      </c>
      <c r="AR95" s="5" t="s">
        <v>1</v>
      </c>
      <c r="AT95" s="5" t="s">
        <v>5</v>
      </c>
      <c r="AU95" s="5" t="s">
        <v>4</v>
      </c>
      <c r="AY95" s="6" t="s">
        <v>3</v>
      </c>
      <c r="BE95" s="7">
        <f>IF(N95="základní",J95,0)</f>
        <v>0</v>
      </c>
      <c r="BF95" s="7">
        <f>IF(N95="snížená",J95,0)</f>
        <v>0</v>
      </c>
      <c r="BG95" s="7">
        <f>IF(N95="zákl. přenesená",J95,0)</f>
        <v>0</v>
      </c>
      <c r="BH95" s="7">
        <f>IF(N95="sníž. přenesená",J95,0)</f>
        <v>0</v>
      </c>
      <c r="BI95" s="7">
        <f>IF(N95="nulová",J95,0)</f>
        <v>0</v>
      </c>
      <c r="BJ95" s="6" t="s">
        <v>2</v>
      </c>
      <c r="BK95" s="7">
        <f>ROUND(I95*H95,2)</f>
        <v>0</v>
      </c>
      <c r="BL95" s="6" t="s">
        <v>1</v>
      </c>
      <c r="BM95" s="5" t="s">
        <v>251</v>
      </c>
    </row>
    <row r="96" spans="2:65" s="1" customFormat="1" ht="49.05" customHeight="1" x14ac:dyDescent="0.2">
      <c r="B96" s="2"/>
      <c r="C96" s="49" t="s">
        <v>248</v>
      </c>
      <c r="D96" s="49" t="s">
        <v>56</v>
      </c>
      <c r="E96" s="48" t="s">
        <v>250</v>
      </c>
      <c r="F96" s="47" t="s">
        <v>249</v>
      </c>
      <c r="G96" s="46" t="s">
        <v>19</v>
      </c>
      <c r="H96" s="45">
        <v>1</v>
      </c>
      <c r="I96" s="44"/>
      <c r="J96" s="43">
        <f>ROUND(I96*H96,2)</f>
        <v>0</v>
      </c>
      <c r="K96" s="42"/>
      <c r="L96" s="41"/>
      <c r="M96" s="40" t="s">
        <v>7</v>
      </c>
      <c r="N96" s="39" t="s">
        <v>6</v>
      </c>
      <c r="P96" s="22">
        <f>O96*H96</f>
        <v>0</v>
      </c>
      <c r="Q96" s="22">
        <v>0</v>
      </c>
      <c r="R96" s="22">
        <f>Q96*H96</f>
        <v>0</v>
      </c>
      <c r="S96" s="22">
        <v>0</v>
      </c>
      <c r="T96" s="21">
        <f>S96*H96</f>
        <v>0</v>
      </c>
      <c r="AR96" s="5" t="s">
        <v>57</v>
      </c>
      <c r="AT96" s="5" t="s">
        <v>56</v>
      </c>
      <c r="AU96" s="5" t="s">
        <v>4</v>
      </c>
      <c r="AY96" s="6" t="s">
        <v>3</v>
      </c>
      <c r="BE96" s="7">
        <f>IF(N96="základní",J96,0)</f>
        <v>0</v>
      </c>
      <c r="BF96" s="7">
        <f>IF(N96="snížená",J96,0)</f>
        <v>0</v>
      </c>
      <c r="BG96" s="7">
        <f>IF(N96="zákl. přenesená",J96,0)</f>
        <v>0</v>
      </c>
      <c r="BH96" s="7">
        <f>IF(N96="sníž. přenesená",J96,0)</f>
        <v>0</v>
      </c>
      <c r="BI96" s="7">
        <f>IF(N96="nulová",J96,0)</f>
        <v>0</v>
      </c>
      <c r="BJ96" s="6" t="s">
        <v>2</v>
      </c>
      <c r="BK96" s="7">
        <f>ROUND(I96*H96,2)</f>
        <v>0</v>
      </c>
      <c r="BL96" s="6" t="s">
        <v>1</v>
      </c>
      <c r="BM96" s="5" t="s">
        <v>248</v>
      </c>
    </row>
    <row r="97" spans="2:65" s="1" customFormat="1" ht="24.15" customHeight="1" x14ac:dyDescent="0.2">
      <c r="B97" s="2"/>
      <c r="C97" s="49" t="s">
        <v>245</v>
      </c>
      <c r="D97" s="49" t="s">
        <v>56</v>
      </c>
      <c r="E97" s="48" t="s">
        <v>247</v>
      </c>
      <c r="F97" s="47" t="s">
        <v>246</v>
      </c>
      <c r="G97" s="46" t="s">
        <v>19</v>
      </c>
      <c r="H97" s="45">
        <v>2</v>
      </c>
      <c r="I97" s="44"/>
      <c r="J97" s="43">
        <f>ROUND(I97*H97,2)</f>
        <v>0</v>
      </c>
      <c r="K97" s="42"/>
      <c r="L97" s="41"/>
      <c r="M97" s="40" t="s">
        <v>7</v>
      </c>
      <c r="N97" s="39" t="s">
        <v>6</v>
      </c>
      <c r="P97" s="22">
        <f>O97*H97</f>
        <v>0</v>
      </c>
      <c r="Q97" s="22">
        <v>0</v>
      </c>
      <c r="R97" s="22">
        <f>Q97*H97</f>
        <v>0</v>
      </c>
      <c r="S97" s="22">
        <v>0</v>
      </c>
      <c r="T97" s="21">
        <f>S97*H97</f>
        <v>0</v>
      </c>
      <c r="AR97" s="5" t="s">
        <v>57</v>
      </c>
      <c r="AT97" s="5" t="s">
        <v>56</v>
      </c>
      <c r="AU97" s="5" t="s">
        <v>4</v>
      </c>
      <c r="AY97" s="6" t="s">
        <v>3</v>
      </c>
      <c r="BE97" s="7">
        <f>IF(N97="základní",J97,0)</f>
        <v>0</v>
      </c>
      <c r="BF97" s="7">
        <f>IF(N97="snížená",J97,0)</f>
        <v>0</v>
      </c>
      <c r="BG97" s="7">
        <f>IF(N97="zákl. přenesená",J97,0)</f>
        <v>0</v>
      </c>
      <c r="BH97" s="7">
        <f>IF(N97="sníž. přenesená",J97,0)</f>
        <v>0</v>
      </c>
      <c r="BI97" s="7">
        <f>IF(N97="nulová",J97,0)</f>
        <v>0</v>
      </c>
      <c r="BJ97" s="6" t="s">
        <v>2</v>
      </c>
      <c r="BK97" s="7">
        <f>ROUND(I97*H97,2)</f>
        <v>0</v>
      </c>
      <c r="BL97" s="6" t="s">
        <v>1</v>
      </c>
      <c r="BM97" s="5" t="s">
        <v>245</v>
      </c>
    </row>
    <row r="98" spans="2:65" s="1" customFormat="1" ht="24.15" customHeight="1" x14ac:dyDescent="0.2">
      <c r="B98" s="2"/>
      <c r="C98" s="49" t="s">
        <v>242</v>
      </c>
      <c r="D98" s="49" t="s">
        <v>56</v>
      </c>
      <c r="E98" s="48" t="s">
        <v>244</v>
      </c>
      <c r="F98" s="47" t="s">
        <v>243</v>
      </c>
      <c r="G98" s="46" t="s">
        <v>19</v>
      </c>
      <c r="H98" s="45">
        <v>1</v>
      </c>
      <c r="I98" s="44"/>
      <c r="J98" s="43">
        <f>ROUND(I98*H98,2)</f>
        <v>0</v>
      </c>
      <c r="K98" s="42"/>
      <c r="L98" s="41"/>
      <c r="M98" s="40" t="s">
        <v>7</v>
      </c>
      <c r="N98" s="39" t="s">
        <v>6</v>
      </c>
      <c r="P98" s="22">
        <f>O98*H98</f>
        <v>0</v>
      </c>
      <c r="Q98" s="22">
        <v>0</v>
      </c>
      <c r="R98" s="22">
        <f>Q98*H98</f>
        <v>0</v>
      </c>
      <c r="S98" s="22">
        <v>0</v>
      </c>
      <c r="T98" s="21">
        <f>S98*H98</f>
        <v>0</v>
      </c>
      <c r="AR98" s="5" t="s">
        <v>57</v>
      </c>
      <c r="AT98" s="5" t="s">
        <v>56</v>
      </c>
      <c r="AU98" s="5" t="s">
        <v>4</v>
      </c>
      <c r="AY98" s="6" t="s">
        <v>3</v>
      </c>
      <c r="BE98" s="7">
        <f>IF(N98="základní",J98,0)</f>
        <v>0</v>
      </c>
      <c r="BF98" s="7">
        <f>IF(N98="snížená",J98,0)</f>
        <v>0</v>
      </c>
      <c r="BG98" s="7">
        <f>IF(N98="zákl. přenesená",J98,0)</f>
        <v>0</v>
      </c>
      <c r="BH98" s="7">
        <f>IF(N98="sníž. přenesená",J98,0)</f>
        <v>0</v>
      </c>
      <c r="BI98" s="7">
        <f>IF(N98="nulová",J98,0)</f>
        <v>0</v>
      </c>
      <c r="BJ98" s="6" t="s">
        <v>2</v>
      </c>
      <c r="BK98" s="7">
        <f>ROUND(I98*H98,2)</f>
        <v>0</v>
      </c>
      <c r="BL98" s="6" t="s">
        <v>1</v>
      </c>
      <c r="BM98" s="5" t="s">
        <v>242</v>
      </c>
    </row>
    <row r="99" spans="2:65" s="1" customFormat="1" ht="21.75" customHeight="1" x14ac:dyDescent="0.2">
      <c r="B99" s="2"/>
      <c r="C99" s="49" t="s">
        <v>239</v>
      </c>
      <c r="D99" s="49" t="s">
        <v>56</v>
      </c>
      <c r="E99" s="48" t="s">
        <v>241</v>
      </c>
      <c r="F99" s="47" t="s">
        <v>240</v>
      </c>
      <c r="G99" s="46" t="s">
        <v>19</v>
      </c>
      <c r="H99" s="45">
        <v>3</v>
      </c>
      <c r="I99" s="44"/>
      <c r="J99" s="43">
        <f>ROUND(I99*H99,2)</f>
        <v>0</v>
      </c>
      <c r="K99" s="42"/>
      <c r="L99" s="41"/>
      <c r="M99" s="40" t="s">
        <v>7</v>
      </c>
      <c r="N99" s="39" t="s">
        <v>6</v>
      </c>
      <c r="P99" s="22">
        <f>O99*H99</f>
        <v>0</v>
      </c>
      <c r="Q99" s="22">
        <v>0</v>
      </c>
      <c r="R99" s="22">
        <f>Q99*H99</f>
        <v>0</v>
      </c>
      <c r="S99" s="22">
        <v>0</v>
      </c>
      <c r="T99" s="21">
        <f>S99*H99</f>
        <v>0</v>
      </c>
      <c r="AR99" s="5" t="s">
        <v>57</v>
      </c>
      <c r="AT99" s="5" t="s">
        <v>56</v>
      </c>
      <c r="AU99" s="5" t="s">
        <v>4</v>
      </c>
      <c r="AY99" s="6" t="s">
        <v>3</v>
      </c>
      <c r="BE99" s="7">
        <f>IF(N99="základní",J99,0)</f>
        <v>0</v>
      </c>
      <c r="BF99" s="7">
        <f>IF(N99="snížená",J99,0)</f>
        <v>0</v>
      </c>
      <c r="BG99" s="7">
        <f>IF(N99="zákl. přenesená",J99,0)</f>
        <v>0</v>
      </c>
      <c r="BH99" s="7">
        <f>IF(N99="sníž. přenesená",J99,0)</f>
        <v>0</v>
      </c>
      <c r="BI99" s="7">
        <f>IF(N99="nulová",J99,0)</f>
        <v>0</v>
      </c>
      <c r="BJ99" s="6" t="s">
        <v>2</v>
      </c>
      <c r="BK99" s="7">
        <f>ROUND(I99*H99,2)</f>
        <v>0</v>
      </c>
      <c r="BL99" s="6" t="s">
        <v>1</v>
      </c>
      <c r="BM99" s="5" t="s">
        <v>239</v>
      </c>
    </row>
    <row r="100" spans="2:65" s="1" customFormat="1" ht="16.5" customHeight="1" x14ac:dyDescent="0.2">
      <c r="B100" s="2"/>
      <c r="C100" s="20" t="s">
        <v>236</v>
      </c>
      <c r="D100" s="20" t="s">
        <v>5</v>
      </c>
      <c r="E100" s="19" t="s">
        <v>238</v>
      </c>
      <c r="F100" s="18" t="s">
        <v>237</v>
      </c>
      <c r="G100" s="17" t="s">
        <v>19</v>
      </c>
      <c r="H100" s="16">
        <v>1</v>
      </c>
      <c r="I100" s="15"/>
      <c r="J100" s="14">
        <f>ROUND(I100*H100,2)</f>
        <v>0</v>
      </c>
      <c r="K100" s="13"/>
      <c r="L100" s="2"/>
      <c r="M100" s="24" t="s">
        <v>7</v>
      </c>
      <c r="N100" s="23" t="s">
        <v>6</v>
      </c>
      <c r="P100" s="22">
        <f>O100*H100</f>
        <v>0</v>
      </c>
      <c r="Q100" s="22">
        <v>0</v>
      </c>
      <c r="R100" s="22">
        <f>Q100*H100</f>
        <v>0</v>
      </c>
      <c r="S100" s="22">
        <v>0</v>
      </c>
      <c r="T100" s="21">
        <f>S100*H100</f>
        <v>0</v>
      </c>
      <c r="AR100" s="5" t="s">
        <v>1</v>
      </c>
      <c r="AT100" s="5" t="s">
        <v>5</v>
      </c>
      <c r="AU100" s="5" t="s">
        <v>4</v>
      </c>
      <c r="AY100" s="6" t="s">
        <v>3</v>
      </c>
      <c r="BE100" s="7">
        <f>IF(N100="základní",J100,0)</f>
        <v>0</v>
      </c>
      <c r="BF100" s="7">
        <f>IF(N100="snížená",J100,0)</f>
        <v>0</v>
      </c>
      <c r="BG100" s="7">
        <f>IF(N100="zákl. přenesená",J100,0)</f>
        <v>0</v>
      </c>
      <c r="BH100" s="7">
        <f>IF(N100="sníž. přenesená",J100,0)</f>
        <v>0</v>
      </c>
      <c r="BI100" s="7">
        <f>IF(N100="nulová",J100,0)</f>
        <v>0</v>
      </c>
      <c r="BJ100" s="6" t="s">
        <v>2</v>
      </c>
      <c r="BK100" s="7">
        <f>ROUND(I100*H100,2)</f>
        <v>0</v>
      </c>
      <c r="BL100" s="6" t="s">
        <v>1</v>
      </c>
      <c r="BM100" s="5" t="s">
        <v>236</v>
      </c>
    </row>
    <row r="101" spans="2:65" s="1" customFormat="1" ht="37.799999999999997" customHeight="1" x14ac:dyDescent="0.2">
      <c r="B101" s="2"/>
      <c r="C101" s="20" t="s">
        <v>233</v>
      </c>
      <c r="D101" s="20" t="s">
        <v>5</v>
      </c>
      <c r="E101" s="19" t="s">
        <v>235</v>
      </c>
      <c r="F101" s="18" t="s">
        <v>234</v>
      </c>
      <c r="G101" s="17" t="s">
        <v>19</v>
      </c>
      <c r="H101" s="16">
        <v>1</v>
      </c>
      <c r="I101" s="15"/>
      <c r="J101" s="14">
        <f>ROUND(I101*H101,2)</f>
        <v>0</v>
      </c>
      <c r="K101" s="13"/>
      <c r="L101" s="2"/>
      <c r="M101" s="24" t="s">
        <v>7</v>
      </c>
      <c r="N101" s="23" t="s">
        <v>6</v>
      </c>
      <c r="P101" s="22">
        <f>O101*H101</f>
        <v>0</v>
      </c>
      <c r="Q101" s="22">
        <v>0</v>
      </c>
      <c r="R101" s="22">
        <f>Q101*H101</f>
        <v>0</v>
      </c>
      <c r="S101" s="22">
        <v>0</v>
      </c>
      <c r="T101" s="21">
        <f>S101*H101</f>
        <v>0</v>
      </c>
      <c r="AR101" s="5" t="s">
        <v>1</v>
      </c>
      <c r="AT101" s="5" t="s">
        <v>5</v>
      </c>
      <c r="AU101" s="5" t="s">
        <v>4</v>
      </c>
      <c r="AY101" s="6" t="s">
        <v>3</v>
      </c>
      <c r="BE101" s="7">
        <f>IF(N101="základní",J101,0)</f>
        <v>0</v>
      </c>
      <c r="BF101" s="7">
        <f>IF(N101="snížená",J101,0)</f>
        <v>0</v>
      </c>
      <c r="BG101" s="7">
        <f>IF(N101="zákl. přenesená",J101,0)</f>
        <v>0</v>
      </c>
      <c r="BH101" s="7">
        <f>IF(N101="sníž. přenesená",J101,0)</f>
        <v>0</v>
      </c>
      <c r="BI101" s="7">
        <f>IF(N101="nulová",J101,0)</f>
        <v>0</v>
      </c>
      <c r="BJ101" s="6" t="s">
        <v>2</v>
      </c>
      <c r="BK101" s="7">
        <f>ROUND(I101*H101,2)</f>
        <v>0</v>
      </c>
      <c r="BL101" s="6" t="s">
        <v>1</v>
      </c>
      <c r="BM101" s="5" t="s">
        <v>233</v>
      </c>
    </row>
    <row r="102" spans="2:65" s="1" customFormat="1" ht="37.799999999999997" customHeight="1" x14ac:dyDescent="0.2">
      <c r="B102" s="2"/>
      <c r="C102" s="49" t="s">
        <v>230</v>
      </c>
      <c r="D102" s="49" t="s">
        <v>56</v>
      </c>
      <c r="E102" s="48" t="s">
        <v>232</v>
      </c>
      <c r="F102" s="47" t="s">
        <v>231</v>
      </c>
      <c r="G102" s="46" t="s">
        <v>19</v>
      </c>
      <c r="H102" s="45">
        <v>1</v>
      </c>
      <c r="I102" s="44"/>
      <c r="J102" s="43">
        <f>ROUND(I102*H102,2)</f>
        <v>0</v>
      </c>
      <c r="K102" s="42"/>
      <c r="L102" s="41"/>
      <c r="M102" s="40" t="s">
        <v>7</v>
      </c>
      <c r="N102" s="39" t="s">
        <v>6</v>
      </c>
      <c r="P102" s="22">
        <f>O102*H102</f>
        <v>0</v>
      </c>
      <c r="Q102" s="22">
        <v>1.4999999999999999E-2</v>
      </c>
      <c r="R102" s="22">
        <f>Q102*H102</f>
        <v>1.4999999999999999E-2</v>
      </c>
      <c r="S102" s="22">
        <v>0</v>
      </c>
      <c r="T102" s="21">
        <f>S102*H102</f>
        <v>0</v>
      </c>
      <c r="AR102" s="5" t="s">
        <v>57</v>
      </c>
      <c r="AT102" s="5" t="s">
        <v>56</v>
      </c>
      <c r="AU102" s="5" t="s">
        <v>4</v>
      </c>
      <c r="AY102" s="6" t="s">
        <v>3</v>
      </c>
      <c r="BE102" s="7">
        <f>IF(N102="základní",J102,0)</f>
        <v>0</v>
      </c>
      <c r="BF102" s="7">
        <f>IF(N102="snížená",J102,0)</f>
        <v>0</v>
      </c>
      <c r="BG102" s="7">
        <f>IF(N102="zákl. přenesená",J102,0)</f>
        <v>0</v>
      </c>
      <c r="BH102" s="7">
        <f>IF(N102="sníž. přenesená",J102,0)</f>
        <v>0</v>
      </c>
      <c r="BI102" s="7">
        <f>IF(N102="nulová",J102,0)</f>
        <v>0</v>
      </c>
      <c r="BJ102" s="6" t="s">
        <v>2</v>
      </c>
      <c r="BK102" s="7">
        <f>ROUND(I102*H102,2)</f>
        <v>0</v>
      </c>
      <c r="BL102" s="6" t="s">
        <v>1</v>
      </c>
      <c r="BM102" s="5" t="s">
        <v>230</v>
      </c>
    </row>
    <row r="103" spans="2:65" s="1" customFormat="1" ht="24.15" customHeight="1" x14ac:dyDescent="0.2">
      <c r="B103" s="2"/>
      <c r="C103" s="20" t="s">
        <v>227</v>
      </c>
      <c r="D103" s="20" t="s">
        <v>5</v>
      </c>
      <c r="E103" s="19" t="s">
        <v>229</v>
      </c>
      <c r="F103" s="18" t="s">
        <v>228</v>
      </c>
      <c r="G103" s="17" t="s">
        <v>19</v>
      </c>
      <c r="H103" s="16">
        <v>2</v>
      </c>
      <c r="I103" s="15"/>
      <c r="J103" s="14">
        <f>ROUND(I103*H103,2)</f>
        <v>0</v>
      </c>
      <c r="K103" s="13"/>
      <c r="L103" s="2"/>
      <c r="M103" s="24" t="s">
        <v>7</v>
      </c>
      <c r="N103" s="23" t="s">
        <v>6</v>
      </c>
      <c r="P103" s="22">
        <f>O103*H103</f>
        <v>0</v>
      </c>
      <c r="Q103" s="22">
        <v>0</v>
      </c>
      <c r="R103" s="22">
        <f>Q103*H103</f>
        <v>0</v>
      </c>
      <c r="S103" s="22">
        <v>0</v>
      </c>
      <c r="T103" s="21">
        <f>S103*H103</f>
        <v>0</v>
      </c>
      <c r="AR103" s="5" t="s">
        <v>1</v>
      </c>
      <c r="AT103" s="5" t="s">
        <v>5</v>
      </c>
      <c r="AU103" s="5" t="s">
        <v>4</v>
      </c>
      <c r="AY103" s="6" t="s">
        <v>3</v>
      </c>
      <c r="BE103" s="7">
        <f>IF(N103="základní",J103,0)</f>
        <v>0</v>
      </c>
      <c r="BF103" s="7">
        <f>IF(N103="snížená",J103,0)</f>
        <v>0</v>
      </c>
      <c r="BG103" s="7">
        <f>IF(N103="zákl. přenesená",J103,0)</f>
        <v>0</v>
      </c>
      <c r="BH103" s="7">
        <f>IF(N103="sníž. přenesená",J103,0)</f>
        <v>0</v>
      </c>
      <c r="BI103" s="7">
        <f>IF(N103="nulová",J103,0)</f>
        <v>0</v>
      </c>
      <c r="BJ103" s="6" t="s">
        <v>2</v>
      </c>
      <c r="BK103" s="7">
        <f>ROUND(I103*H103,2)</f>
        <v>0</v>
      </c>
      <c r="BL103" s="6" t="s">
        <v>1</v>
      </c>
      <c r="BM103" s="5" t="s">
        <v>227</v>
      </c>
    </row>
    <row r="104" spans="2:65" s="1" customFormat="1" ht="16.5" customHeight="1" x14ac:dyDescent="0.2">
      <c r="B104" s="2"/>
      <c r="C104" s="49" t="s">
        <v>224</v>
      </c>
      <c r="D104" s="49" t="s">
        <v>56</v>
      </c>
      <c r="E104" s="48" t="s">
        <v>226</v>
      </c>
      <c r="F104" s="47" t="s">
        <v>225</v>
      </c>
      <c r="G104" s="46" t="s">
        <v>7</v>
      </c>
      <c r="H104" s="45">
        <v>2</v>
      </c>
      <c r="I104" s="44"/>
      <c r="J104" s="43">
        <f>ROUND(I104*H104,2)</f>
        <v>0</v>
      </c>
      <c r="K104" s="42"/>
      <c r="L104" s="41"/>
      <c r="M104" s="40" t="s">
        <v>7</v>
      </c>
      <c r="N104" s="39" t="s">
        <v>6</v>
      </c>
      <c r="P104" s="22">
        <f>O104*H104</f>
        <v>0</v>
      </c>
      <c r="Q104" s="22">
        <v>0</v>
      </c>
      <c r="R104" s="22">
        <f>Q104*H104</f>
        <v>0</v>
      </c>
      <c r="S104" s="22">
        <v>0</v>
      </c>
      <c r="T104" s="21">
        <f>S104*H104</f>
        <v>0</v>
      </c>
      <c r="AR104" s="5" t="s">
        <v>57</v>
      </c>
      <c r="AT104" s="5" t="s">
        <v>56</v>
      </c>
      <c r="AU104" s="5" t="s">
        <v>4</v>
      </c>
      <c r="AY104" s="6" t="s">
        <v>3</v>
      </c>
      <c r="BE104" s="7">
        <f>IF(N104="základní",J104,0)</f>
        <v>0</v>
      </c>
      <c r="BF104" s="7">
        <f>IF(N104="snížená",J104,0)</f>
        <v>0</v>
      </c>
      <c r="BG104" s="7">
        <f>IF(N104="zákl. přenesená",J104,0)</f>
        <v>0</v>
      </c>
      <c r="BH104" s="7">
        <f>IF(N104="sníž. přenesená",J104,0)</f>
        <v>0</v>
      </c>
      <c r="BI104" s="7">
        <f>IF(N104="nulová",J104,0)</f>
        <v>0</v>
      </c>
      <c r="BJ104" s="6" t="s">
        <v>2</v>
      </c>
      <c r="BK104" s="7">
        <f>ROUND(I104*H104,2)</f>
        <v>0</v>
      </c>
      <c r="BL104" s="6" t="s">
        <v>1</v>
      </c>
      <c r="BM104" s="5" t="s">
        <v>224</v>
      </c>
    </row>
    <row r="105" spans="2:65" s="1" customFormat="1" ht="16.5" customHeight="1" x14ac:dyDescent="0.2">
      <c r="B105" s="2"/>
      <c r="C105" s="20" t="s">
        <v>221</v>
      </c>
      <c r="D105" s="20" t="s">
        <v>5</v>
      </c>
      <c r="E105" s="19" t="s">
        <v>223</v>
      </c>
      <c r="F105" s="18" t="s">
        <v>222</v>
      </c>
      <c r="G105" s="17" t="s">
        <v>19</v>
      </c>
      <c r="H105" s="16">
        <v>2</v>
      </c>
      <c r="I105" s="15"/>
      <c r="J105" s="14">
        <f>ROUND(I105*H105,2)</f>
        <v>0</v>
      </c>
      <c r="K105" s="13"/>
      <c r="L105" s="2"/>
      <c r="M105" s="24" t="s">
        <v>7</v>
      </c>
      <c r="N105" s="23" t="s">
        <v>6</v>
      </c>
      <c r="P105" s="22">
        <f>O105*H105</f>
        <v>0</v>
      </c>
      <c r="Q105" s="22">
        <v>0</v>
      </c>
      <c r="R105" s="22">
        <f>Q105*H105</f>
        <v>0</v>
      </c>
      <c r="S105" s="22">
        <v>0</v>
      </c>
      <c r="T105" s="21">
        <f>S105*H105</f>
        <v>0</v>
      </c>
      <c r="AR105" s="5" t="s">
        <v>1</v>
      </c>
      <c r="AT105" s="5" t="s">
        <v>5</v>
      </c>
      <c r="AU105" s="5" t="s">
        <v>4</v>
      </c>
      <c r="AY105" s="6" t="s">
        <v>3</v>
      </c>
      <c r="BE105" s="7">
        <f>IF(N105="základní",J105,0)</f>
        <v>0</v>
      </c>
      <c r="BF105" s="7">
        <f>IF(N105="snížená",J105,0)</f>
        <v>0</v>
      </c>
      <c r="BG105" s="7">
        <f>IF(N105="zákl. přenesená",J105,0)</f>
        <v>0</v>
      </c>
      <c r="BH105" s="7">
        <f>IF(N105="sníž. přenesená",J105,0)</f>
        <v>0</v>
      </c>
      <c r="BI105" s="7">
        <f>IF(N105="nulová",J105,0)</f>
        <v>0</v>
      </c>
      <c r="BJ105" s="6" t="s">
        <v>2</v>
      </c>
      <c r="BK105" s="7">
        <f>ROUND(I105*H105,2)</f>
        <v>0</v>
      </c>
      <c r="BL105" s="6" t="s">
        <v>1</v>
      </c>
      <c r="BM105" s="5" t="s">
        <v>221</v>
      </c>
    </row>
    <row r="106" spans="2:65" s="1" customFormat="1" ht="16.5" customHeight="1" x14ac:dyDescent="0.2">
      <c r="B106" s="2"/>
      <c r="C106" s="49" t="s">
        <v>218</v>
      </c>
      <c r="D106" s="49" t="s">
        <v>56</v>
      </c>
      <c r="E106" s="48" t="s">
        <v>220</v>
      </c>
      <c r="F106" s="47" t="s">
        <v>219</v>
      </c>
      <c r="G106" s="46" t="s">
        <v>19</v>
      </c>
      <c r="H106" s="45">
        <v>2</v>
      </c>
      <c r="I106" s="44"/>
      <c r="J106" s="43">
        <f>ROUND(I106*H106,2)</f>
        <v>0</v>
      </c>
      <c r="K106" s="42"/>
      <c r="L106" s="41"/>
      <c r="M106" s="40" t="s">
        <v>7</v>
      </c>
      <c r="N106" s="39" t="s">
        <v>6</v>
      </c>
      <c r="P106" s="22">
        <f>O106*H106</f>
        <v>0</v>
      </c>
      <c r="Q106" s="22">
        <v>6.2E-2</v>
      </c>
      <c r="R106" s="22">
        <f>Q106*H106</f>
        <v>0.124</v>
      </c>
      <c r="S106" s="22">
        <v>0</v>
      </c>
      <c r="T106" s="21">
        <f>S106*H106</f>
        <v>0</v>
      </c>
      <c r="AR106" s="5" t="s">
        <v>57</v>
      </c>
      <c r="AT106" s="5" t="s">
        <v>56</v>
      </c>
      <c r="AU106" s="5" t="s">
        <v>4</v>
      </c>
      <c r="AY106" s="6" t="s">
        <v>3</v>
      </c>
      <c r="BE106" s="7">
        <f>IF(N106="základní",J106,0)</f>
        <v>0</v>
      </c>
      <c r="BF106" s="7">
        <f>IF(N106="snížená",J106,0)</f>
        <v>0</v>
      </c>
      <c r="BG106" s="7">
        <f>IF(N106="zákl. přenesená",J106,0)</f>
        <v>0</v>
      </c>
      <c r="BH106" s="7">
        <f>IF(N106="sníž. přenesená",J106,0)</f>
        <v>0</v>
      </c>
      <c r="BI106" s="7">
        <f>IF(N106="nulová",J106,0)</f>
        <v>0</v>
      </c>
      <c r="BJ106" s="6" t="s">
        <v>2</v>
      </c>
      <c r="BK106" s="7">
        <f>ROUND(I106*H106,2)</f>
        <v>0</v>
      </c>
      <c r="BL106" s="6" t="s">
        <v>1</v>
      </c>
      <c r="BM106" s="5" t="s">
        <v>218</v>
      </c>
    </row>
    <row r="107" spans="2:65" s="1" customFormat="1" ht="16.5" customHeight="1" x14ac:dyDescent="0.2">
      <c r="B107" s="2"/>
      <c r="C107" s="20" t="s">
        <v>215</v>
      </c>
      <c r="D107" s="20" t="s">
        <v>5</v>
      </c>
      <c r="E107" s="19" t="s">
        <v>217</v>
      </c>
      <c r="F107" s="18" t="s">
        <v>216</v>
      </c>
      <c r="G107" s="17" t="s">
        <v>19</v>
      </c>
      <c r="H107" s="16">
        <v>2</v>
      </c>
      <c r="I107" s="15"/>
      <c r="J107" s="14">
        <f>ROUND(I107*H107,2)</f>
        <v>0</v>
      </c>
      <c r="K107" s="13"/>
      <c r="L107" s="2"/>
      <c r="M107" s="24" t="s">
        <v>7</v>
      </c>
      <c r="N107" s="23" t="s">
        <v>6</v>
      </c>
      <c r="P107" s="22">
        <f>O107*H107</f>
        <v>0</v>
      </c>
      <c r="Q107" s="22">
        <v>0</v>
      </c>
      <c r="R107" s="22">
        <f>Q107*H107</f>
        <v>0</v>
      </c>
      <c r="S107" s="22">
        <v>0</v>
      </c>
      <c r="T107" s="21">
        <f>S107*H107</f>
        <v>0</v>
      </c>
      <c r="AR107" s="5" t="s">
        <v>1</v>
      </c>
      <c r="AT107" s="5" t="s">
        <v>5</v>
      </c>
      <c r="AU107" s="5" t="s">
        <v>4</v>
      </c>
      <c r="AY107" s="6" t="s">
        <v>3</v>
      </c>
      <c r="BE107" s="7">
        <f>IF(N107="základní",J107,0)</f>
        <v>0</v>
      </c>
      <c r="BF107" s="7">
        <f>IF(N107="snížená",J107,0)</f>
        <v>0</v>
      </c>
      <c r="BG107" s="7">
        <f>IF(N107="zákl. přenesená",J107,0)</f>
        <v>0</v>
      </c>
      <c r="BH107" s="7">
        <f>IF(N107="sníž. přenesená",J107,0)</f>
        <v>0</v>
      </c>
      <c r="BI107" s="7">
        <f>IF(N107="nulová",J107,0)</f>
        <v>0</v>
      </c>
      <c r="BJ107" s="6" t="s">
        <v>2</v>
      </c>
      <c r="BK107" s="7">
        <f>ROUND(I107*H107,2)</f>
        <v>0</v>
      </c>
      <c r="BL107" s="6" t="s">
        <v>1</v>
      </c>
      <c r="BM107" s="5" t="s">
        <v>215</v>
      </c>
    </row>
    <row r="108" spans="2:65" s="1" customFormat="1" ht="21.75" customHeight="1" x14ac:dyDescent="0.2">
      <c r="B108" s="2"/>
      <c r="C108" s="49" t="s">
        <v>212</v>
      </c>
      <c r="D108" s="49" t="s">
        <v>56</v>
      </c>
      <c r="E108" s="48" t="s">
        <v>214</v>
      </c>
      <c r="F108" s="47" t="s">
        <v>213</v>
      </c>
      <c r="G108" s="46" t="s">
        <v>19</v>
      </c>
      <c r="H108" s="45">
        <v>2</v>
      </c>
      <c r="I108" s="44"/>
      <c r="J108" s="43">
        <f>ROUND(I108*H108,2)</f>
        <v>0</v>
      </c>
      <c r="K108" s="42"/>
      <c r="L108" s="41"/>
      <c r="M108" s="40" t="s">
        <v>7</v>
      </c>
      <c r="N108" s="39" t="s">
        <v>6</v>
      </c>
      <c r="P108" s="22">
        <f>O108*H108</f>
        <v>0</v>
      </c>
      <c r="Q108" s="22">
        <v>1.1E-4</v>
      </c>
      <c r="R108" s="22">
        <f>Q108*H108</f>
        <v>2.2000000000000001E-4</v>
      </c>
      <c r="S108" s="22">
        <v>0</v>
      </c>
      <c r="T108" s="21">
        <f>S108*H108</f>
        <v>0</v>
      </c>
      <c r="AR108" s="5" t="s">
        <v>57</v>
      </c>
      <c r="AT108" s="5" t="s">
        <v>56</v>
      </c>
      <c r="AU108" s="5" t="s">
        <v>4</v>
      </c>
      <c r="AY108" s="6" t="s">
        <v>3</v>
      </c>
      <c r="BE108" s="7">
        <f>IF(N108="základní",J108,0)</f>
        <v>0</v>
      </c>
      <c r="BF108" s="7">
        <f>IF(N108="snížená",J108,0)</f>
        <v>0</v>
      </c>
      <c r="BG108" s="7">
        <f>IF(N108="zákl. přenesená",J108,0)</f>
        <v>0</v>
      </c>
      <c r="BH108" s="7">
        <f>IF(N108="sníž. přenesená",J108,0)</f>
        <v>0</v>
      </c>
      <c r="BI108" s="7">
        <f>IF(N108="nulová",J108,0)</f>
        <v>0</v>
      </c>
      <c r="BJ108" s="6" t="s">
        <v>2</v>
      </c>
      <c r="BK108" s="7">
        <f>ROUND(I108*H108,2)</f>
        <v>0</v>
      </c>
      <c r="BL108" s="6" t="s">
        <v>1</v>
      </c>
      <c r="BM108" s="5" t="s">
        <v>212</v>
      </c>
    </row>
    <row r="109" spans="2:65" s="1" customFormat="1" ht="16.5" customHeight="1" x14ac:dyDescent="0.2">
      <c r="B109" s="2"/>
      <c r="C109" s="20" t="s">
        <v>209</v>
      </c>
      <c r="D109" s="20" t="s">
        <v>5</v>
      </c>
      <c r="E109" s="19" t="s">
        <v>211</v>
      </c>
      <c r="F109" s="18" t="s">
        <v>210</v>
      </c>
      <c r="G109" s="17" t="s">
        <v>19</v>
      </c>
      <c r="H109" s="16">
        <v>2</v>
      </c>
      <c r="I109" s="15"/>
      <c r="J109" s="14">
        <f>ROUND(I109*H109,2)</f>
        <v>0</v>
      </c>
      <c r="K109" s="13"/>
      <c r="L109" s="2"/>
      <c r="M109" s="24" t="s">
        <v>7</v>
      </c>
      <c r="N109" s="23" t="s">
        <v>6</v>
      </c>
      <c r="P109" s="22">
        <f>O109*H109</f>
        <v>0</v>
      </c>
      <c r="Q109" s="22">
        <v>0</v>
      </c>
      <c r="R109" s="22">
        <f>Q109*H109</f>
        <v>0</v>
      </c>
      <c r="S109" s="22">
        <v>0</v>
      </c>
      <c r="T109" s="21">
        <f>S109*H109</f>
        <v>0</v>
      </c>
      <c r="AR109" s="5" t="s">
        <v>1</v>
      </c>
      <c r="AT109" s="5" t="s">
        <v>5</v>
      </c>
      <c r="AU109" s="5" t="s">
        <v>4</v>
      </c>
      <c r="AY109" s="6" t="s">
        <v>3</v>
      </c>
      <c r="BE109" s="7">
        <f>IF(N109="základní",J109,0)</f>
        <v>0</v>
      </c>
      <c r="BF109" s="7">
        <f>IF(N109="snížená",J109,0)</f>
        <v>0</v>
      </c>
      <c r="BG109" s="7">
        <f>IF(N109="zákl. přenesená",J109,0)</f>
        <v>0</v>
      </c>
      <c r="BH109" s="7">
        <f>IF(N109="sníž. přenesená",J109,0)</f>
        <v>0</v>
      </c>
      <c r="BI109" s="7">
        <f>IF(N109="nulová",J109,0)</f>
        <v>0</v>
      </c>
      <c r="BJ109" s="6" t="s">
        <v>2</v>
      </c>
      <c r="BK109" s="7">
        <f>ROUND(I109*H109,2)</f>
        <v>0</v>
      </c>
      <c r="BL109" s="6" t="s">
        <v>1</v>
      </c>
      <c r="BM109" s="5" t="s">
        <v>209</v>
      </c>
    </row>
    <row r="110" spans="2:65" s="1" customFormat="1" ht="16.5" customHeight="1" x14ac:dyDescent="0.2">
      <c r="B110" s="2"/>
      <c r="C110" s="49" t="s">
        <v>206</v>
      </c>
      <c r="D110" s="49" t="s">
        <v>56</v>
      </c>
      <c r="E110" s="48" t="s">
        <v>208</v>
      </c>
      <c r="F110" s="47" t="s">
        <v>207</v>
      </c>
      <c r="G110" s="46" t="s">
        <v>19</v>
      </c>
      <c r="H110" s="45">
        <v>2</v>
      </c>
      <c r="I110" s="44"/>
      <c r="J110" s="43">
        <f>ROUND(I110*H110,2)</f>
        <v>0</v>
      </c>
      <c r="K110" s="42"/>
      <c r="L110" s="41"/>
      <c r="M110" s="40" t="s">
        <v>7</v>
      </c>
      <c r="N110" s="39" t="s">
        <v>6</v>
      </c>
      <c r="P110" s="22">
        <f>O110*H110</f>
        <v>0</v>
      </c>
      <c r="Q110" s="22">
        <v>0</v>
      </c>
      <c r="R110" s="22">
        <f>Q110*H110</f>
        <v>0</v>
      </c>
      <c r="S110" s="22">
        <v>0</v>
      </c>
      <c r="T110" s="21">
        <f>S110*H110</f>
        <v>0</v>
      </c>
      <c r="AR110" s="5" t="s">
        <v>57</v>
      </c>
      <c r="AT110" s="5" t="s">
        <v>56</v>
      </c>
      <c r="AU110" s="5" t="s">
        <v>4</v>
      </c>
      <c r="AY110" s="6" t="s">
        <v>3</v>
      </c>
      <c r="BE110" s="7">
        <f>IF(N110="základní",J110,0)</f>
        <v>0</v>
      </c>
      <c r="BF110" s="7">
        <f>IF(N110="snížená",J110,0)</f>
        <v>0</v>
      </c>
      <c r="BG110" s="7">
        <f>IF(N110="zákl. přenesená",J110,0)</f>
        <v>0</v>
      </c>
      <c r="BH110" s="7">
        <f>IF(N110="sníž. přenesená",J110,0)</f>
        <v>0</v>
      </c>
      <c r="BI110" s="7">
        <f>IF(N110="nulová",J110,0)</f>
        <v>0</v>
      </c>
      <c r="BJ110" s="6" t="s">
        <v>2</v>
      </c>
      <c r="BK110" s="7">
        <f>ROUND(I110*H110,2)</f>
        <v>0</v>
      </c>
      <c r="BL110" s="6" t="s">
        <v>1</v>
      </c>
      <c r="BM110" s="5" t="s">
        <v>206</v>
      </c>
    </row>
    <row r="111" spans="2:65" s="1" customFormat="1" ht="37.799999999999997" customHeight="1" x14ac:dyDescent="0.2">
      <c r="B111" s="2"/>
      <c r="C111" s="20" t="s">
        <v>203</v>
      </c>
      <c r="D111" s="20" t="s">
        <v>5</v>
      </c>
      <c r="E111" s="19" t="s">
        <v>205</v>
      </c>
      <c r="F111" s="18" t="s">
        <v>204</v>
      </c>
      <c r="G111" s="17" t="s">
        <v>58</v>
      </c>
      <c r="H111" s="16">
        <v>300</v>
      </c>
      <c r="I111" s="15"/>
      <c r="J111" s="14">
        <f>ROUND(I111*H111,2)</f>
        <v>0</v>
      </c>
      <c r="K111" s="13"/>
      <c r="L111" s="2"/>
      <c r="M111" s="24" t="s">
        <v>7</v>
      </c>
      <c r="N111" s="23" t="s">
        <v>6</v>
      </c>
      <c r="P111" s="22">
        <f>O111*H111</f>
        <v>0</v>
      </c>
      <c r="Q111" s="22">
        <v>0</v>
      </c>
      <c r="R111" s="22">
        <f>Q111*H111</f>
        <v>0</v>
      </c>
      <c r="S111" s="22">
        <v>0</v>
      </c>
      <c r="T111" s="21">
        <f>S111*H111</f>
        <v>0</v>
      </c>
      <c r="AR111" s="5" t="s">
        <v>1</v>
      </c>
      <c r="AT111" s="5" t="s">
        <v>5</v>
      </c>
      <c r="AU111" s="5" t="s">
        <v>4</v>
      </c>
      <c r="AY111" s="6" t="s">
        <v>3</v>
      </c>
      <c r="BE111" s="7">
        <f>IF(N111="základní",J111,0)</f>
        <v>0</v>
      </c>
      <c r="BF111" s="7">
        <f>IF(N111="snížená",J111,0)</f>
        <v>0</v>
      </c>
      <c r="BG111" s="7">
        <f>IF(N111="zákl. přenesená",J111,0)</f>
        <v>0</v>
      </c>
      <c r="BH111" s="7">
        <f>IF(N111="sníž. přenesená",J111,0)</f>
        <v>0</v>
      </c>
      <c r="BI111" s="7">
        <f>IF(N111="nulová",J111,0)</f>
        <v>0</v>
      </c>
      <c r="BJ111" s="6" t="s">
        <v>2</v>
      </c>
      <c r="BK111" s="7">
        <f>ROUND(I111*H111,2)</f>
        <v>0</v>
      </c>
      <c r="BL111" s="6" t="s">
        <v>1</v>
      </c>
      <c r="BM111" s="5" t="s">
        <v>203</v>
      </c>
    </row>
    <row r="112" spans="2:65" s="1" customFormat="1" ht="16.5" customHeight="1" x14ac:dyDescent="0.2">
      <c r="B112" s="2"/>
      <c r="C112" s="49" t="s">
        <v>200</v>
      </c>
      <c r="D112" s="49" t="s">
        <v>56</v>
      </c>
      <c r="E112" s="48" t="s">
        <v>202</v>
      </c>
      <c r="F112" s="47" t="s">
        <v>201</v>
      </c>
      <c r="G112" s="46" t="s">
        <v>167</v>
      </c>
      <c r="H112" s="45">
        <v>282.60000000000002</v>
      </c>
      <c r="I112" s="44"/>
      <c r="J112" s="43">
        <f>ROUND(I112*H112,2)</f>
        <v>0</v>
      </c>
      <c r="K112" s="42"/>
      <c r="L112" s="41"/>
      <c r="M112" s="40" t="s">
        <v>7</v>
      </c>
      <c r="N112" s="39" t="s">
        <v>6</v>
      </c>
      <c r="P112" s="22">
        <f>O112*H112</f>
        <v>0</v>
      </c>
      <c r="Q112" s="22">
        <v>1E-3</v>
      </c>
      <c r="R112" s="22">
        <f>Q112*H112</f>
        <v>0.28260000000000002</v>
      </c>
      <c r="S112" s="22">
        <v>0</v>
      </c>
      <c r="T112" s="21">
        <f>S112*H112</f>
        <v>0</v>
      </c>
      <c r="AR112" s="5" t="s">
        <v>57</v>
      </c>
      <c r="AT112" s="5" t="s">
        <v>56</v>
      </c>
      <c r="AU112" s="5" t="s">
        <v>4</v>
      </c>
      <c r="AY112" s="6" t="s">
        <v>3</v>
      </c>
      <c r="BE112" s="7">
        <f>IF(N112="základní",J112,0)</f>
        <v>0</v>
      </c>
      <c r="BF112" s="7">
        <f>IF(N112="snížená",J112,0)</f>
        <v>0</v>
      </c>
      <c r="BG112" s="7">
        <f>IF(N112="zákl. přenesená",J112,0)</f>
        <v>0</v>
      </c>
      <c r="BH112" s="7">
        <f>IF(N112="sníž. přenesená",J112,0)</f>
        <v>0</v>
      </c>
      <c r="BI112" s="7">
        <f>IF(N112="nulová",J112,0)</f>
        <v>0</v>
      </c>
      <c r="BJ112" s="6" t="s">
        <v>2</v>
      </c>
      <c r="BK112" s="7">
        <f>ROUND(I112*H112,2)</f>
        <v>0</v>
      </c>
      <c r="BL112" s="6" t="s">
        <v>1</v>
      </c>
      <c r="BM112" s="5" t="s">
        <v>200</v>
      </c>
    </row>
    <row r="113" spans="2:65" s="1" customFormat="1" ht="33" customHeight="1" x14ac:dyDescent="0.2">
      <c r="B113" s="2"/>
      <c r="C113" s="20" t="s">
        <v>197</v>
      </c>
      <c r="D113" s="20" t="s">
        <v>5</v>
      </c>
      <c r="E113" s="19" t="s">
        <v>199</v>
      </c>
      <c r="F113" s="18" t="s">
        <v>198</v>
      </c>
      <c r="G113" s="17" t="s">
        <v>58</v>
      </c>
      <c r="H113" s="16">
        <v>24</v>
      </c>
      <c r="I113" s="15"/>
      <c r="J113" s="14">
        <f>ROUND(I113*H113,2)</f>
        <v>0</v>
      </c>
      <c r="K113" s="13"/>
      <c r="L113" s="2"/>
      <c r="M113" s="24" t="s">
        <v>7</v>
      </c>
      <c r="N113" s="23" t="s">
        <v>6</v>
      </c>
      <c r="P113" s="22">
        <f>O113*H113</f>
        <v>0</v>
      </c>
      <c r="Q113" s="22">
        <v>0</v>
      </c>
      <c r="R113" s="22">
        <f>Q113*H113</f>
        <v>0</v>
      </c>
      <c r="S113" s="22">
        <v>0</v>
      </c>
      <c r="T113" s="21">
        <f>S113*H113</f>
        <v>0</v>
      </c>
      <c r="AR113" s="5" t="s">
        <v>1</v>
      </c>
      <c r="AT113" s="5" t="s">
        <v>5</v>
      </c>
      <c r="AU113" s="5" t="s">
        <v>4</v>
      </c>
      <c r="AY113" s="6" t="s">
        <v>3</v>
      </c>
      <c r="BE113" s="7">
        <f>IF(N113="základní",J113,0)</f>
        <v>0</v>
      </c>
      <c r="BF113" s="7">
        <f>IF(N113="snížená",J113,0)</f>
        <v>0</v>
      </c>
      <c r="BG113" s="7">
        <f>IF(N113="zákl. přenesená",J113,0)</f>
        <v>0</v>
      </c>
      <c r="BH113" s="7">
        <f>IF(N113="sníž. přenesená",J113,0)</f>
        <v>0</v>
      </c>
      <c r="BI113" s="7">
        <f>IF(N113="nulová",J113,0)</f>
        <v>0</v>
      </c>
      <c r="BJ113" s="6" t="s">
        <v>2</v>
      </c>
      <c r="BK113" s="7">
        <f>ROUND(I113*H113,2)</f>
        <v>0</v>
      </c>
      <c r="BL113" s="6" t="s">
        <v>1</v>
      </c>
      <c r="BM113" s="5" t="s">
        <v>197</v>
      </c>
    </row>
    <row r="114" spans="2:65" s="1" customFormat="1" ht="16.5" customHeight="1" x14ac:dyDescent="0.2">
      <c r="B114" s="2"/>
      <c r="C114" s="49" t="s">
        <v>194</v>
      </c>
      <c r="D114" s="49" t="s">
        <v>56</v>
      </c>
      <c r="E114" s="48" t="s">
        <v>196</v>
      </c>
      <c r="F114" s="47" t="s">
        <v>195</v>
      </c>
      <c r="G114" s="46" t="s">
        <v>167</v>
      </c>
      <c r="H114" s="45">
        <v>14.808</v>
      </c>
      <c r="I114" s="44"/>
      <c r="J114" s="43">
        <f>ROUND(I114*H114,2)</f>
        <v>0</v>
      </c>
      <c r="K114" s="42"/>
      <c r="L114" s="41"/>
      <c r="M114" s="40" t="s">
        <v>7</v>
      </c>
      <c r="N114" s="39" t="s">
        <v>6</v>
      </c>
      <c r="P114" s="22">
        <f>O114*H114</f>
        <v>0</v>
      </c>
      <c r="Q114" s="22">
        <v>1E-3</v>
      </c>
      <c r="R114" s="22">
        <f>Q114*H114</f>
        <v>1.4808E-2</v>
      </c>
      <c r="S114" s="22">
        <v>0</v>
      </c>
      <c r="T114" s="21">
        <f>S114*H114</f>
        <v>0</v>
      </c>
      <c r="AR114" s="5" t="s">
        <v>57</v>
      </c>
      <c r="AT114" s="5" t="s">
        <v>56</v>
      </c>
      <c r="AU114" s="5" t="s">
        <v>4</v>
      </c>
      <c r="AY114" s="6" t="s">
        <v>3</v>
      </c>
      <c r="BE114" s="7">
        <f>IF(N114="základní",J114,0)</f>
        <v>0</v>
      </c>
      <c r="BF114" s="7">
        <f>IF(N114="snížená",J114,0)</f>
        <v>0</v>
      </c>
      <c r="BG114" s="7">
        <f>IF(N114="zákl. přenesená",J114,0)</f>
        <v>0</v>
      </c>
      <c r="BH114" s="7">
        <f>IF(N114="sníž. přenesená",J114,0)</f>
        <v>0</v>
      </c>
      <c r="BI114" s="7">
        <f>IF(N114="nulová",J114,0)</f>
        <v>0</v>
      </c>
      <c r="BJ114" s="6" t="s">
        <v>2</v>
      </c>
      <c r="BK114" s="7">
        <f>ROUND(I114*H114,2)</f>
        <v>0</v>
      </c>
      <c r="BL114" s="6" t="s">
        <v>1</v>
      </c>
      <c r="BM114" s="5" t="s">
        <v>194</v>
      </c>
    </row>
    <row r="115" spans="2:65" s="1" customFormat="1" ht="24.15" customHeight="1" x14ac:dyDescent="0.2">
      <c r="B115" s="2"/>
      <c r="C115" s="20" t="s">
        <v>191</v>
      </c>
      <c r="D115" s="20" t="s">
        <v>5</v>
      </c>
      <c r="E115" s="19" t="s">
        <v>193</v>
      </c>
      <c r="F115" s="18" t="s">
        <v>192</v>
      </c>
      <c r="G115" s="17" t="s">
        <v>19</v>
      </c>
      <c r="H115" s="16">
        <v>16</v>
      </c>
      <c r="I115" s="15"/>
      <c r="J115" s="14">
        <f>ROUND(I115*H115,2)</f>
        <v>0</v>
      </c>
      <c r="K115" s="13"/>
      <c r="L115" s="2"/>
      <c r="M115" s="24" t="s">
        <v>7</v>
      </c>
      <c r="N115" s="23" t="s">
        <v>6</v>
      </c>
      <c r="P115" s="22">
        <f>O115*H115</f>
        <v>0</v>
      </c>
      <c r="Q115" s="22">
        <v>0</v>
      </c>
      <c r="R115" s="22">
        <f>Q115*H115</f>
        <v>0</v>
      </c>
      <c r="S115" s="22">
        <v>0</v>
      </c>
      <c r="T115" s="21">
        <f>S115*H115</f>
        <v>0</v>
      </c>
      <c r="AR115" s="5" t="s">
        <v>1</v>
      </c>
      <c r="AT115" s="5" t="s">
        <v>5</v>
      </c>
      <c r="AU115" s="5" t="s">
        <v>4</v>
      </c>
      <c r="AY115" s="6" t="s">
        <v>3</v>
      </c>
      <c r="BE115" s="7">
        <f>IF(N115="základní",J115,0)</f>
        <v>0</v>
      </c>
      <c r="BF115" s="7">
        <f>IF(N115="snížená",J115,0)</f>
        <v>0</v>
      </c>
      <c r="BG115" s="7">
        <f>IF(N115="zákl. přenesená",J115,0)</f>
        <v>0</v>
      </c>
      <c r="BH115" s="7">
        <f>IF(N115="sníž. přenesená",J115,0)</f>
        <v>0</v>
      </c>
      <c r="BI115" s="7">
        <f>IF(N115="nulová",J115,0)</f>
        <v>0</v>
      </c>
      <c r="BJ115" s="6" t="s">
        <v>2</v>
      </c>
      <c r="BK115" s="7">
        <f>ROUND(I115*H115,2)</f>
        <v>0</v>
      </c>
      <c r="BL115" s="6" t="s">
        <v>1</v>
      </c>
      <c r="BM115" s="5" t="s">
        <v>191</v>
      </c>
    </row>
    <row r="116" spans="2:65" s="1" customFormat="1" ht="24.15" customHeight="1" x14ac:dyDescent="0.2">
      <c r="B116" s="2"/>
      <c r="C116" s="49" t="s">
        <v>188</v>
      </c>
      <c r="D116" s="49" t="s">
        <v>56</v>
      </c>
      <c r="E116" s="48" t="s">
        <v>190</v>
      </c>
      <c r="F116" s="47" t="s">
        <v>189</v>
      </c>
      <c r="G116" s="46" t="s">
        <v>19</v>
      </c>
      <c r="H116" s="45">
        <v>16</v>
      </c>
      <c r="I116" s="44"/>
      <c r="J116" s="43">
        <f>ROUND(I116*H116,2)</f>
        <v>0</v>
      </c>
      <c r="K116" s="42"/>
      <c r="L116" s="41"/>
      <c r="M116" s="40" t="s">
        <v>7</v>
      </c>
      <c r="N116" s="39" t="s">
        <v>6</v>
      </c>
      <c r="P116" s="22">
        <f>O116*H116</f>
        <v>0</v>
      </c>
      <c r="Q116" s="22">
        <v>6.9999999999999999E-4</v>
      </c>
      <c r="R116" s="22">
        <f>Q116*H116</f>
        <v>1.12E-2</v>
      </c>
      <c r="S116" s="22">
        <v>0</v>
      </c>
      <c r="T116" s="21">
        <f>S116*H116</f>
        <v>0</v>
      </c>
      <c r="AR116" s="5" t="s">
        <v>57</v>
      </c>
      <c r="AT116" s="5" t="s">
        <v>56</v>
      </c>
      <c r="AU116" s="5" t="s">
        <v>4</v>
      </c>
      <c r="AY116" s="6" t="s">
        <v>3</v>
      </c>
      <c r="BE116" s="7">
        <f>IF(N116="základní",J116,0)</f>
        <v>0</v>
      </c>
      <c r="BF116" s="7">
        <f>IF(N116="snížená",J116,0)</f>
        <v>0</v>
      </c>
      <c r="BG116" s="7">
        <f>IF(N116="zákl. přenesená",J116,0)</f>
        <v>0</v>
      </c>
      <c r="BH116" s="7">
        <f>IF(N116="sníž. přenesená",J116,0)</f>
        <v>0</v>
      </c>
      <c r="BI116" s="7">
        <f>IF(N116="nulová",J116,0)</f>
        <v>0</v>
      </c>
      <c r="BJ116" s="6" t="s">
        <v>2</v>
      </c>
      <c r="BK116" s="7">
        <f>ROUND(I116*H116,2)</f>
        <v>0</v>
      </c>
      <c r="BL116" s="6" t="s">
        <v>1</v>
      </c>
      <c r="BM116" s="5" t="s">
        <v>188</v>
      </c>
    </row>
    <row r="117" spans="2:65" s="1" customFormat="1" ht="24.15" customHeight="1" x14ac:dyDescent="0.2">
      <c r="B117" s="2"/>
      <c r="C117" s="20" t="s">
        <v>185</v>
      </c>
      <c r="D117" s="20" t="s">
        <v>5</v>
      </c>
      <c r="E117" s="19" t="s">
        <v>187</v>
      </c>
      <c r="F117" s="18" t="s">
        <v>186</v>
      </c>
      <c r="G117" s="17" t="s">
        <v>19</v>
      </c>
      <c r="H117" s="16">
        <v>18</v>
      </c>
      <c r="I117" s="15"/>
      <c r="J117" s="14">
        <f>ROUND(I117*H117,2)</f>
        <v>0</v>
      </c>
      <c r="K117" s="13"/>
      <c r="L117" s="2"/>
      <c r="M117" s="24" t="s">
        <v>7</v>
      </c>
      <c r="N117" s="23" t="s">
        <v>6</v>
      </c>
      <c r="P117" s="22">
        <f>O117*H117</f>
        <v>0</v>
      </c>
      <c r="Q117" s="22">
        <v>0</v>
      </c>
      <c r="R117" s="22">
        <f>Q117*H117</f>
        <v>0</v>
      </c>
      <c r="S117" s="22">
        <v>0</v>
      </c>
      <c r="T117" s="21">
        <f>S117*H117</f>
        <v>0</v>
      </c>
      <c r="AR117" s="5" t="s">
        <v>1</v>
      </c>
      <c r="AT117" s="5" t="s">
        <v>5</v>
      </c>
      <c r="AU117" s="5" t="s">
        <v>4</v>
      </c>
      <c r="AY117" s="6" t="s">
        <v>3</v>
      </c>
      <c r="BE117" s="7">
        <f>IF(N117="základní",J117,0)</f>
        <v>0</v>
      </c>
      <c r="BF117" s="7">
        <f>IF(N117="snížená",J117,0)</f>
        <v>0</v>
      </c>
      <c r="BG117" s="7">
        <f>IF(N117="zákl. přenesená",J117,0)</f>
        <v>0</v>
      </c>
      <c r="BH117" s="7">
        <f>IF(N117="sníž. přenesená",J117,0)</f>
        <v>0</v>
      </c>
      <c r="BI117" s="7">
        <f>IF(N117="nulová",J117,0)</f>
        <v>0</v>
      </c>
      <c r="BJ117" s="6" t="s">
        <v>2</v>
      </c>
      <c r="BK117" s="7">
        <f>ROUND(I117*H117,2)</f>
        <v>0</v>
      </c>
      <c r="BL117" s="6" t="s">
        <v>1</v>
      </c>
      <c r="BM117" s="5" t="s">
        <v>185</v>
      </c>
    </row>
    <row r="118" spans="2:65" s="1" customFormat="1" ht="24.15" customHeight="1" x14ac:dyDescent="0.2">
      <c r="B118" s="2"/>
      <c r="C118" s="49" t="s">
        <v>182</v>
      </c>
      <c r="D118" s="49" t="s">
        <v>56</v>
      </c>
      <c r="E118" s="48" t="s">
        <v>184</v>
      </c>
      <c r="F118" s="47" t="s">
        <v>183</v>
      </c>
      <c r="G118" s="46" t="s">
        <v>19</v>
      </c>
      <c r="H118" s="45">
        <v>10</v>
      </c>
      <c r="I118" s="44"/>
      <c r="J118" s="43">
        <f>ROUND(I118*H118,2)</f>
        <v>0</v>
      </c>
      <c r="K118" s="42"/>
      <c r="L118" s="41"/>
      <c r="M118" s="40" t="s">
        <v>7</v>
      </c>
      <c r="N118" s="39" t="s">
        <v>6</v>
      </c>
      <c r="P118" s="22">
        <f>O118*H118</f>
        <v>0</v>
      </c>
      <c r="Q118" s="22">
        <v>2.5999999999999998E-4</v>
      </c>
      <c r="R118" s="22">
        <f>Q118*H118</f>
        <v>2.5999999999999999E-3</v>
      </c>
      <c r="S118" s="22">
        <v>0</v>
      </c>
      <c r="T118" s="21">
        <f>S118*H118</f>
        <v>0</v>
      </c>
      <c r="AR118" s="5" t="s">
        <v>57</v>
      </c>
      <c r="AT118" s="5" t="s">
        <v>56</v>
      </c>
      <c r="AU118" s="5" t="s">
        <v>4</v>
      </c>
      <c r="AY118" s="6" t="s">
        <v>3</v>
      </c>
      <c r="BE118" s="7">
        <f>IF(N118="základní",J118,0)</f>
        <v>0</v>
      </c>
      <c r="BF118" s="7">
        <f>IF(N118="snížená",J118,0)</f>
        <v>0</v>
      </c>
      <c r="BG118" s="7">
        <f>IF(N118="zákl. přenesená",J118,0)</f>
        <v>0</v>
      </c>
      <c r="BH118" s="7">
        <f>IF(N118="sníž. přenesená",J118,0)</f>
        <v>0</v>
      </c>
      <c r="BI118" s="7">
        <f>IF(N118="nulová",J118,0)</f>
        <v>0</v>
      </c>
      <c r="BJ118" s="6" t="s">
        <v>2</v>
      </c>
      <c r="BK118" s="7">
        <f>ROUND(I118*H118,2)</f>
        <v>0</v>
      </c>
      <c r="BL118" s="6" t="s">
        <v>1</v>
      </c>
      <c r="BM118" s="5" t="s">
        <v>182</v>
      </c>
    </row>
    <row r="119" spans="2:65" s="1" customFormat="1" ht="16.5" customHeight="1" x14ac:dyDescent="0.2">
      <c r="B119" s="2"/>
      <c r="C119" s="49" t="s">
        <v>179</v>
      </c>
      <c r="D119" s="49" t="s">
        <v>56</v>
      </c>
      <c r="E119" s="48" t="s">
        <v>181</v>
      </c>
      <c r="F119" s="47" t="s">
        <v>180</v>
      </c>
      <c r="G119" s="46" t="s">
        <v>19</v>
      </c>
      <c r="H119" s="45">
        <v>8</v>
      </c>
      <c r="I119" s="44"/>
      <c r="J119" s="43">
        <f>ROUND(I119*H119,2)</f>
        <v>0</v>
      </c>
      <c r="K119" s="42"/>
      <c r="L119" s="41"/>
      <c r="M119" s="40" t="s">
        <v>7</v>
      </c>
      <c r="N119" s="39" t="s">
        <v>6</v>
      </c>
      <c r="P119" s="22">
        <f>O119*H119</f>
        <v>0</v>
      </c>
      <c r="Q119" s="22">
        <v>1.2E-4</v>
      </c>
      <c r="R119" s="22">
        <f>Q119*H119</f>
        <v>9.6000000000000002E-4</v>
      </c>
      <c r="S119" s="22">
        <v>0</v>
      </c>
      <c r="T119" s="21">
        <f>S119*H119</f>
        <v>0</v>
      </c>
      <c r="AR119" s="5" t="s">
        <v>57</v>
      </c>
      <c r="AT119" s="5" t="s">
        <v>56</v>
      </c>
      <c r="AU119" s="5" t="s">
        <v>4</v>
      </c>
      <c r="AY119" s="6" t="s">
        <v>3</v>
      </c>
      <c r="BE119" s="7">
        <f>IF(N119="základní",J119,0)</f>
        <v>0</v>
      </c>
      <c r="BF119" s="7">
        <f>IF(N119="snížená",J119,0)</f>
        <v>0</v>
      </c>
      <c r="BG119" s="7">
        <f>IF(N119="zákl. přenesená",J119,0)</f>
        <v>0</v>
      </c>
      <c r="BH119" s="7">
        <f>IF(N119="sníž. přenesená",J119,0)</f>
        <v>0</v>
      </c>
      <c r="BI119" s="7">
        <f>IF(N119="nulová",J119,0)</f>
        <v>0</v>
      </c>
      <c r="BJ119" s="6" t="s">
        <v>2</v>
      </c>
      <c r="BK119" s="7">
        <f>ROUND(I119*H119,2)</f>
        <v>0</v>
      </c>
      <c r="BL119" s="6" t="s">
        <v>1</v>
      </c>
      <c r="BM119" s="5" t="s">
        <v>179</v>
      </c>
    </row>
    <row r="120" spans="2:65" s="1" customFormat="1" ht="21.75" customHeight="1" x14ac:dyDescent="0.2">
      <c r="B120" s="2"/>
      <c r="C120" s="20" t="s">
        <v>176</v>
      </c>
      <c r="D120" s="20" t="s">
        <v>5</v>
      </c>
      <c r="E120" s="19" t="s">
        <v>178</v>
      </c>
      <c r="F120" s="18" t="s">
        <v>177</v>
      </c>
      <c r="G120" s="17" t="s">
        <v>19</v>
      </c>
      <c r="H120" s="16">
        <v>16</v>
      </c>
      <c r="I120" s="15"/>
      <c r="J120" s="14">
        <f>ROUND(I120*H120,2)</f>
        <v>0</v>
      </c>
      <c r="K120" s="13"/>
      <c r="L120" s="2"/>
      <c r="M120" s="24" t="s">
        <v>7</v>
      </c>
      <c r="N120" s="23" t="s">
        <v>6</v>
      </c>
      <c r="P120" s="22">
        <f>O120*H120</f>
        <v>0</v>
      </c>
      <c r="Q120" s="22">
        <v>0</v>
      </c>
      <c r="R120" s="22">
        <f>Q120*H120</f>
        <v>0</v>
      </c>
      <c r="S120" s="22">
        <v>0</v>
      </c>
      <c r="T120" s="21">
        <f>S120*H120</f>
        <v>0</v>
      </c>
      <c r="AR120" s="5" t="s">
        <v>1</v>
      </c>
      <c r="AT120" s="5" t="s">
        <v>5</v>
      </c>
      <c r="AU120" s="5" t="s">
        <v>4</v>
      </c>
      <c r="AY120" s="6" t="s">
        <v>3</v>
      </c>
      <c r="BE120" s="7">
        <f>IF(N120="základní",J120,0)</f>
        <v>0</v>
      </c>
      <c r="BF120" s="7">
        <f>IF(N120="snížená",J120,0)</f>
        <v>0</v>
      </c>
      <c r="BG120" s="7">
        <f>IF(N120="zákl. přenesená",J120,0)</f>
        <v>0</v>
      </c>
      <c r="BH120" s="7">
        <f>IF(N120="sníž. přenesená",J120,0)</f>
        <v>0</v>
      </c>
      <c r="BI120" s="7">
        <f>IF(N120="nulová",J120,0)</f>
        <v>0</v>
      </c>
      <c r="BJ120" s="6" t="s">
        <v>2</v>
      </c>
      <c r="BK120" s="7">
        <f>ROUND(I120*H120,2)</f>
        <v>0</v>
      </c>
      <c r="BL120" s="6" t="s">
        <v>1</v>
      </c>
      <c r="BM120" s="5" t="s">
        <v>176</v>
      </c>
    </row>
    <row r="121" spans="2:65" s="1" customFormat="1" ht="16.5" customHeight="1" x14ac:dyDescent="0.2">
      <c r="B121" s="2"/>
      <c r="C121" s="49" t="s">
        <v>173</v>
      </c>
      <c r="D121" s="49" t="s">
        <v>56</v>
      </c>
      <c r="E121" s="48" t="s">
        <v>175</v>
      </c>
      <c r="F121" s="47" t="s">
        <v>174</v>
      </c>
      <c r="G121" s="46" t="s">
        <v>19</v>
      </c>
      <c r="H121" s="45">
        <v>16</v>
      </c>
      <c r="I121" s="44"/>
      <c r="J121" s="43">
        <f>ROUND(I121*H121,2)</f>
        <v>0</v>
      </c>
      <c r="K121" s="42"/>
      <c r="L121" s="41"/>
      <c r="M121" s="40" t="s">
        <v>7</v>
      </c>
      <c r="N121" s="39" t="s">
        <v>6</v>
      </c>
      <c r="P121" s="22">
        <f>O121*H121</f>
        <v>0</v>
      </c>
      <c r="Q121" s="22">
        <v>0</v>
      </c>
      <c r="R121" s="22">
        <f>Q121*H121</f>
        <v>0</v>
      </c>
      <c r="S121" s="22">
        <v>0</v>
      </c>
      <c r="T121" s="21">
        <f>S121*H121</f>
        <v>0</v>
      </c>
      <c r="AR121" s="5" t="s">
        <v>57</v>
      </c>
      <c r="AT121" s="5" t="s">
        <v>56</v>
      </c>
      <c r="AU121" s="5" t="s">
        <v>4</v>
      </c>
      <c r="AY121" s="6" t="s">
        <v>3</v>
      </c>
      <c r="BE121" s="7">
        <f>IF(N121="základní",J121,0)</f>
        <v>0</v>
      </c>
      <c r="BF121" s="7">
        <f>IF(N121="snížená",J121,0)</f>
        <v>0</v>
      </c>
      <c r="BG121" s="7">
        <f>IF(N121="zákl. přenesená",J121,0)</f>
        <v>0</v>
      </c>
      <c r="BH121" s="7">
        <f>IF(N121="sníž. přenesená",J121,0)</f>
        <v>0</v>
      </c>
      <c r="BI121" s="7">
        <f>IF(N121="nulová",J121,0)</f>
        <v>0</v>
      </c>
      <c r="BJ121" s="6" t="s">
        <v>2</v>
      </c>
      <c r="BK121" s="7">
        <f>ROUND(I121*H121,2)</f>
        <v>0</v>
      </c>
      <c r="BL121" s="6" t="s">
        <v>1</v>
      </c>
      <c r="BM121" s="5" t="s">
        <v>173</v>
      </c>
    </row>
    <row r="122" spans="2:65" s="1" customFormat="1" ht="16.5" customHeight="1" x14ac:dyDescent="0.2">
      <c r="B122" s="2"/>
      <c r="C122" s="20" t="s">
        <v>170</v>
      </c>
      <c r="D122" s="20" t="s">
        <v>5</v>
      </c>
      <c r="E122" s="19" t="s">
        <v>172</v>
      </c>
      <c r="F122" s="18" t="s">
        <v>171</v>
      </c>
      <c r="G122" s="17" t="s">
        <v>58</v>
      </c>
      <c r="H122" s="16">
        <v>30</v>
      </c>
      <c r="I122" s="15"/>
      <c r="J122" s="14">
        <f>ROUND(I122*H122,2)</f>
        <v>0</v>
      </c>
      <c r="K122" s="13"/>
      <c r="L122" s="2"/>
      <c r="M122" s="24" t="s">
        <v>7</v>
      </c>
      <c r="N122" s="23" t="s">
        <v>6</v>
      </c>
      <c r="P122" s="22">
        <f>O122*H122</f>
        <v>0</v>
      </c>
      <c r="Q122" s="22">
        <v>0</v>
      </c>
      <c r="R122" s="22">
        <f>Q122*H122</f>
        <v>0</v>
      </c>
      <c r="S122" s="22">
        <v>0</v>
      </c>
      <c r="T122" s="21">
        <f>S122*H122</f>
        <v>0</v>
      </c>
      <c r="AR122" s="5" t="s">
        <v>1</v>
      </c>
      <c r="AT122" s="5" t="s">
        <v>5</v>
      </c>
      <c r="AU122" s="5" t="s">
        <v>4</v>
      </c>
      <c r="AY122" s="6" t="s">
        <v>3</v>
      </c>
      <c r="BE122" s="7">
        <f>IF(N122="základní",J122,0)</f>
        <v>0</v>
      </c>
      <c r="BF122" s="7">
        <f>IF(N122="snížená",J122,0)</f>
        <v>0</v>
      </c>
      <c r="BG122" s="7">
        <f>IF(N122="zákl. přenesená",J122,0)</f>
        <v>0</v>
      </c>
      <c r="BH122" s="7">
        <f>IF(N122="sníž. přenesená",J122,0)</f>
        <v>0</v>
      </c>
      <c r="BI122" s="7">
        <f>IF(N122="nulová",J122,0)</f>
        <v>0</v>
      </c>
      <c r="BJ122" s="6" t="s">
        <v>2</v>
      </c>
      <c r="BK122" s="7">
        <f>ROUND(I122*H122,2)</f>
        <v>0</v>
      </c>
      <c r="BL122" s="6" t="s">
        <v>1</v>
      </c>
      <c r="BM122" s="5" t="s">
        <v>170</v>
      </c>
    </row>
    <row r="123" spans="2:65" s="1" customFormat="1" ht="16.5" customHeight="1" x14ac:dyDescent="0.2">
      <c r="B123" s="2"/>
      <c r="C123" s="49" t="s">
        <v>166</v>
      </c>
      <c r="D123" s="49" t="s">
        <v>56</v>
      </c>
      <c r="E123" s="48" t="s">
        <v>169</v>
      </c>
      <c r="F123" s="47" t="s">
        <v>168</v>
      </c>
      <c r="G123" s="46" t="s">
        <v>167</v>
      </c>
      <c r="H123" s="45">
        <v>3</v>
      </c>
      <c r="I123" s="44"/>
      <c r="J123" s="43">
        <f>ROUND(I123*H123,2)</f>
        <v>0</v>
      </c>
      <c r="K123" s="42"/>
      <c r="L123" s="41"/>
      <c r="M123" s="40" t="s">
        <v>7</v>
      </c>
      <c r="N123" s="39" t="s">
        <v>6</v>
      </c>
      <c r="P123" s="22">
        <f>O123*H123</f>
        <v>0</v>
      </c>
      <c r="Q123" s="22">
        <v>1E-3</v>
      </c>
      <c r="R123" s="22">
        <f>Q123*H123</f>
        <v>3.0000000000000001E-3</v>
      </c>
      <c r="S123" s="22">
        <v>0</v>
      </c>
      <c r="T123" s="21">
        <f>S123*H123</f>
        <v>0</v>
      </c>
      <c r="AR123" s="5" t="s">
        <v>57</v>
      </c>
      <c r="AT123" s="5" t="s">
        <v>56</v>
      </c>
      <c r="AU123" s="5" t="s">
        <v>4</v>
      </c>
      <c r="AY123" s="6" t="s">
        <v>3</v>
      </c>
      <c r="BE123" s="7">
        <f>IF(N123="základní",J123,0)</f>
        <v>0</v>
      </c>
      <c r="BF123" s="7">
        <f>IF(N123="snížená",J123,0)</f>
        <v>0</v>
      </c>
      <c r="BG123" s="7">
        <f>IF(N123="zákl. přenesená",J123,0)</f>
        <v>0</v>
      </c>
      <c r="BH123" s="7">
        <f>IF(N123="sníž. přenesená",J123,0)</f>
        <v>0</v>
      </c>
      <c r="BI123" s="7">
        <f>IF(N123="nulová",J123,0)</f>
        <v>0</v>
      </c>
      <c r="BJ123" s="6" t="s">
        <v>2</v>
      </c>
      <c r="BK123" s="7">
        <f>ROUND(I123*H123,2)</f>
        <v>0</v>
      </c>
      <c r="BL123" s="6" t="s">
        <v>1</v>
      </c>
      <c r="BM123" s="5" t="s">
        <v>166</v>
      </c>
    </row>
    <row r="124" spans="2:65" s="1" customFormat="1" ht="16.5" customHeight="1" x14ac:dyDescent="0.2">
      <c r="B124" s="2"/>
      <c r="C124" s="20" t="s">
        <v>163</v>
      </c>
      <c r="D124" s="20" t="s">
        <v>5</v>
      </c>
      <c r="E124" s="19" t="s">
        <v>165</v>
      </c>
      <c r="F124" s="18" t="s">
        <v>164</v>
      </c>
      <c r="G124" s="17" t="s">
        <v>19</v>
      </c>
      <c r="H124" s="16">
        <v>10</v>
      </c>
      <c r="I124" s="15"/>
      <c r="J124" s="14">
        <f>ROUND(I124*H124,2)</f>
        <v>0</v>
      </c>
      <c r="K124" s="13"/>
      <c r="L124" s="2"/>
      <c r="M124" s="24" t="s">
        <v>7</v>
      </c>
      <c r="N124" s="23" t="s">
        <v>6</v>
      </c>
      <c r="P124" s="22">
        <f>O124*H124</f>
        <v>0</v>
      </c>
      <c r="Q124" s="22">
        <v>0</v>
      </c>
      <c r="R124" s="22">
        <f>Q124*H124</f>
        <v>0</v>
      </c>
      <c r="S124" s="22">
        <v>0</v>
      </c>
      <c r="T124" s="21">
        <f>S124*H124</f>
        <v>0</v>
      </c>
      <c r="AR124" s="5" t="s">
        <v>1</v>
      </c>
      <c r="AT124" s="5" t="s">
        <v>5</v>
      </c>
      <c r="AU124" s="5" t="s">
        <v>4</v>
      </c>
      <c r="AY124" s="6" t="s">
        <v>3</v>
      </c>
      <c r="BE124" s="7">
        <f>IF(N124="základní",J124,0)</f>
        <v>0</v>
      </c>
      <c r="BF124" s="7">
        <f>IF(N124="snížená",J124,0)</f>
        <v>0</v>
      </c>
      <c r="BG124" s="7">
        <f>IF(N124="zákl. přenesená",J124,0)</f>
        <v>0</v>
      </c>
      <c r="BH124" s="7">
        <f>IF(N124="sníž. přenesená",J124,0)</f>
        <v>0</v>
      </c>
      <c r="BI124" s="7">
        <f>IF(N124="nulová",J124,0)</f>
        <v>0</v>
      </c>
      <c r="BJ124" s="6" t="s">
        <v>2</v>
      </c>
      <c r="BK124" s="7">
        <f>ROUND(I124*H124,2)</f>
        <v>0</v>
      </c>
      <c r="BL124" s="6" t="s">
        <v>1</v>
      </c>
      <c r="BM124" s="5" t="s">
        <v>163</v>
      </c>
    </row>
    <row r="125" spans="2:65" s="1" customFormat="1" ht="37.799999999999997" customHeight="1" x14ac:dyDescent="0.2">
      <c r="B125" s="2"/>
      <c r="C125" s="20" t="s">
        <v>160</v>
      </c>
      <c r="D125" s="20" t="s">
        <v>5</v>
      </c>
      <c r="E125" s="19" t="s">
        <v>162</v>
      </c>
      <c r="F125" s="18" t="s">
        <v>161</v>
      </c>
      <c r="G125" s="17" t="s">
        <v>58</v>
      </c>
      <c r="H125" s="16">
        <v>61</v>
      </c>
      <c r="I125" s="15"/>
      <c r="J125" s="14">
        <f>ROUND(I125*H125,2)</f>
        <v>0</v>
      </c>
      <c r="K125" s="13"/>
      <c r="L125" s="2"/>
      <c r="M125" s="24" t="s">
        <v>7</v>
      </c>
      <c r="N125" s="23" t="s">
        <v>6</v>
      </c>
      <c r="P125" s="22">
        <f>O125*H125</f>
        <v>0</v>
      </c>
      <c r="Q125" s="22">
        <v>0</v>
      </c>
      <c r="R125" s="22">
        <f>Q125*H125</f>
        <v>0</v>
      </c>
      <c r="S125" s="22">
        <v>0</v>
      </c>
      <c r="T125" s="21">
        <f>S125*H125</f>
        <v>0</v>
      </c>
      <c r="AR125" s="5" t="s">
        <v>1</v>
      </c>
      <c r="AT125" s="5" t="s">
        <v>5</v>
      </c>
      <c r="AU125" s="5" t="s">
        <v>4</v>
      </c>
      <c r="AY125" s="6" t="s">
        <v>3</v>
      </c>
      <c r="BE125" s="7">
        <f>IF(N125="základní",J125,0)</f>
        <v>0</v>
      </c>
      <c r="BF125" s="7">
        <f>IF(N125="snížená",J125,0)</f>
        <v>0</v>
      </c>
      <c r="BG125" s="7">
        <f>IF(N125="zákl. přenesená",J125,0)</f>
        <v>0</v>
      </c>
      <c r="BH125" s="7">
        <f>IF(N125="sníž. přenesená",J125,0)</f>
        <v>0</v>
      </c>
      <c r="BI125" s="7">
        <f>IF(N125="nulová",J125,0)</f>
        <v>0</v>
      </c>
      <c r="BJ125" s="6" t="s">
        <v>2</v>
      </c>
      <c r="BK125" s="7">
        <f>ROUND(I125*H125,2)</f>
        <v>0</v>
      </c>
      <c r="BL125" s="6" t="s">
        <v>1</v>
      </c>
      <c r="BM125" s="5" t="s">
        <v>160</v>
      </c>
    </row>
    <row r="126" spans="2:65" s="1" customFormat="1" ht="24.15" customHeight="1" x14ac:dyDescent="0.2">
      <c r="B126" s="2"/>
      <c r="C126" s="49" t="s">
        <v>157</v>
      </c>
      <c r="D126" s="49" t="s">
        <v>56</v>
      </c>
      <c r="E126" s="48" t="s">
        <v>159</v>
      </c>
      <c r="F126" s="47" t="s">
        <v>158</v>
      </c>
      <c r="G126" s="46" t="s">
        <v>58</v>
      </c>
      <c r="H126" s="45">
        <v>70.150000000000006</v>
      </c>
      <c r="I126" s="44"/>
      <c r="J126" s="43">
        <f>ROUND(I126*H126,2)</f>
        <v>0</v>
      </c>
      <c r="K126" s="42"/>
      <c r="L126" s="41"/>
      <c r="M126" s="40" t="s">
        <v>7</v>
      </c>
      <c r="N126" s="39" t="s">
        <v>6</v>
      </c>
      <c r="P126" s="22">
        <f>O126*H126</f>
        <v>0</v>
      </c>
      <c r="Q126" s="22">
        <v>3.5E-4</v>
      </c>
      <c r="R126" s="22">
        <f>Q126*H126</f>
        <v>2.4552500000000001E-2</v>
      </c>
      <c r="S126" s="22">
        <v>0</v>
      </c>
      <c r="T126" s="21">
        <f>S126*H126</f>
        <v>0</v>
      </c>
      <c r="AR126" s="5" t="s">
        <v>57</v>
      </c>
      <c r="AT126" s="5" t="s">
        <v>56</v>
      </c>
      <c r="AU126" s="5" t="s">
        <v>4</v>
      </c>
      <c r="AY126" s="6" t="s">
        <v>3</v>
      </c>
      <c r="BE126" s="7">
        <f>IF(N126="základní",J126,0)</f>
        <v>0</v>
      </c>
      <c r="BF126" s="7">
        <f>IF(N126="snížená",J126,0)</f>
        <v>0</v>
      </c>
      <c r="BG126" s="7">
        <f>IF(N126="zákl. přenesená",J126,0)</f>
        <v>0</v>
      </c>
      <c r="BH126" s="7">
        <f>IF(N126="sníž. přenesená",J126,0)</f>
        <v>0</v>
      </c>
      <c r="BI126" s="7">
        <f>IF(N126="nulová",J126,0)</f>
        <v>0</v>
      </c>
      <c r="BJ126" s="6" t="s">
        <v>2</v>
      </c>
      <c r="BK126" s="7">
        <f>ROUND(I126*H126,2)</f>
        <v>0</v>
      </c>
      <c r="BL126" s="6" t="s">
        <v>1</v>
      </c>
      <c r="BM126" s="5" t="s">
        <v>157</v>
      </c>
    </row>
    <row r="127" spans="2:65" s="1" customFormat="1" ht="37.799999999999997" customHeight="1" x14ac:dyDescent="0.2">
      <c r="B127" s="2"/>
      <c r="C127" s="20" t="s">
        <v>154</v>
      </c>
      <c r="D127" s="20" t="s">
        <v>5</v>
      </c>
      <c r="E127" s="19" t="s">
        <v>156</v>
      </c>
      <c r="F127" s="18" t="s">
        <v>155</v>
      </c>
      <c r="G127" s="17" t="s">
        <v>58</v>
      </c>
      <c r="H127" s="16">
        <v>226</v>
      </c>
      <c r="I127" s="15"/>
      <c r="J127" s="14">
        <f>ROUND(I127*H127,2)</f>
        <v>0</v>
      </c>
      <c r="K127" s="13"/>
      <c r="L127" s="2"/>
      <c r="M127" s="24" t="s">
        <v>7</v>
      </c>
      <c r="N127" s="23" t="s">
        <v>6</v>
      </c>
      <c r="P127" s="22">
        <f>O127*H127</f>
        <v>0</v>
      </c>
      <c r="Q127" s="22">
        <v>0</v>
      </c>
      <c r="R127" s="22">
        <f>Q127*H127</f>
        <v>0</v>
      </c>
      <c r="S127" s="22">
        <v>0</v>
      </c>
      <c r="T127" s="21">
        <f>S127*H127</f>
        <v>0</v>
      </c>
      <c r="AR127" s="5" t="s">
        <v>1</v>
      </c>
      <c r="AT127" s="5" t="s">
        <v>5</v>
      </c>
      <c r="AU127" s="5" t="s">
        <v>4</v>
      </c>
      <c r="AY127" s="6" t="s">
        <v>3</v>
      </c>
      <c r="BE127" s="7">
        <f>IF(N127="základní",J127,0)</f>
        <v>0</v>
      </c>
      <c r="BF127" s="7">
        <f>IF(N127="snížená",J127,0)</f>
        <v>0</v>
      </c>
      <c r="BG127" s="7">
        <f>IF(N127="zákl. přenesená",J127,0)</f>
        <v>0</v>
      </c>
      <c r="BH127" s="7">
        <f>IF(N127="sníž. přenesená",J127,0)</f>
        <v>0</v>
      </c>
      <c r="BI127" s="7">
        <f>IF(N127="nulová",J127,0)</f>
        <v>0</v>
      </c>
      <c r="BJ127" s="6" t="s">
        <v>2</v>
      </c>
      <c r="BK127" s="7">
        <f>ROUND(I127*H127,2)</f>
        <v>0</v>
      </c>
      <c r="BL127" s="6" t="s">
        <v>1</v>
      </c>
      <c r="BM127" s="5" t="s">
        <v>154</v>
      </c>
    </row>
    <row r="128" spans="2:65" s="1" customFormat="1" ht="24.15" customHeight="1" x14ac:dyDescent="0.2">
      <c r="B128" s="2"/>
      <c r="C128" s="49" t="s">
        <v>151</v>
      </c>
      <c r="D128" s="49" t="s">
        <v>56</v>
      </c>
      <c r="E128" s="48" t="s">
        <v>153</v>
      </c>
      <c r="F128" s="47" t="s">
        <v>152</v>
      </c>
      <c r="G128" s="46" t="s">
        <v>58</v>
      </c>
      <c r="H128" s="45">
        <v>259.89999999999998</v>
      </c>
      <c r="I128" s="44"/>
      <c r="J128" s="43">
        <f>ROUND(I128*H128,2)</f>
        <v>0</v>
      </c>
      <c r="K128" s="42"/>
      <c r="L128" s="41"/>
      <c r="M128" s="40" t="s">
        <v>7</v>
      </c>
      <c r="N128" s="39" t="s">
        <v>6</v>
      </c>
      <c r="P128" s="22">
        <f>O128*H128</f>
        <v>0</v>
      </c>
      <c r="Q128" s="22">
        <v>8.9999999999999998E-4</v>
      </c>
      <c r="R128" s="22">
        <f>Q128*H128</f>
        <v>0.23390999999999998</v>
      </c>
      <c r="S128" s="22">
        <v>0</v>
      </c>
      <c r="T128" s="21">
        <f>S128*H128</f>
        <v>0</v>
      </c>
      <c r="AR128" s="5" t="s">
        <v>57</v>
      </c>
      <c r="AT128" s="5" t="s">
        <v>56</v>
      </c>
      <c r="AU128" s="5" t="s">
        <v>4</v>
      </c>
      <c r="AY128" s="6" t="s">
        <v>3</v>
      </c>
      <c r="BE128" s="7">
        <f>IF(N128="základní",J128,0)</f>
        <v>0</v>
      </c>
      <c r="BF128" s="7">
        <f>IF(N128="snížená",J128,0)</f>
        <v>0</v>
      </c>
      <c r="BG128" s="7">
        <f>IF(N128="zákl. přenesená",J128,0)</f>
        <v>0</v>
      </c>
      <c r="BH128" s="7">
        <f>IF(N128="sníž. přenesená",J128,0)</f>
        <v>0</v>
      </c>
      <c r="BI128" s="7">
        <f>IF(N128="nulová",J128,0)</f>
        <v>0</v>
      </c>
      <c r="BJ128" s="6" t="s">
        <v>2</v>
      </c>
      <c r="BK128" s="7">
        <f>ROUND(I128*H128,2)</f>
        <v>0</v>
      </c>
      <c r="BL128" s="6" t="s">
        <v>1</v>
      </c>
      <c r="BM128" s="5" t="s">
        <v>151</v>
      </c>
    </row>
    <row r="129" spans="2:65" s="1" customFormat="1" ht="24.15" customHeight="1" x14ac:dyDescent="0.2">
      <c r="B129" s="2"/>
      <c r="C129" s="20" t="s">
        <v>148</v>
      </c>
      <c r="D129" s="20" t="s">
        <v>5</v>
      </c>
      <c r="E129" s="19" t="s">
        <v>150</v>
      </c>
      <c r="F129" s="18" t="s">
        <v>149</v>
      </c>
      <c r="G129" s="17" t="s">
        <v>58</v>
      </c>
      <c r="H129" s="16">
        <v>20</v>
      </c>
      <c r="I129" s="15"/>
      <c r="J129" s="14">
        <f>ROUND(I129*H129,2)</f>
        <v>0</v>
      </c>
      <c r="K129" s="13"/>
      <c r="L129" s="2"/>
      <c r="M129" s="24" t="s">
        <v>7</v>
      </c>
      <c r="N129" s="23" t="s">
        <v>6</v>
      </c>
      <c r="P129" s="22">
        <f>O129*H129</f>
        <v>0</v>
      </c>
      <c r="Q129" s="22">
        <v>0</v>
      </c>
      <c r="R129" s="22">
        <f>Q129*H129</f>
        <v>0</v>
      </c>
      <c r="S129" s="22">
        <v>0</v>
      </c>
      <c r="T129" s="21">
        <f>S129*H129</f>
        <v>0</v>
      </c>
      <c r="AR129" s="5" t="s">
        <v>1</v>
      </c>
      <c r="AT129" s="5" t="s">
        <v>5</v>
      </c>
      <c r="AU129" s="5" t="s">
        <v>4</v>
      </c>
      <c r="AY129" s="6" t="s">
        <v>3</v>
      </c>
      <c r="BE129" s="7">
        <f>IF(N129="základní",J129,0)</f>
        <v>0</v>
      </c>
      <c r="BF129" s="7">
        <f>IF(N129="snížená",J129,0)</f>
        <v>0</v>
      </c>
      <c r="BG129" s="7">
        <f>IF(N129="zákl. přenesená",J129,0)</f>
        <v>0</v>
      </c>
      <c r="BH129" s="7">
        <f>IF(N129="sníž. přenesená",J129,0)</f>
        <v>0</v>
      </c>
      <c r="BI129" s="7">
        <f>IF(N129="nulová",J129,0)</f>
        <v>0</v>
      </c>
      <c r="BJ129" s="6" t="s">
        <v>2</v>
      </c>
      <c r="BK129" s="7">
        <f>ROUND(I129*H129,2)</f>
        <v>0</v>
      </c>
      <c r="BL129" s="6" t="s">
        <v>1</v>
      </c>
      <c r="BM129" s="5" t="s">
        <v>148</v>
      </c>
    </row>
    <row r="130" spans="2:65" s="1" customFormat="1" ht="24.15" customHeight="1" x14ac:dyDescent="0.2">
      <c r="B130" s="2"/>
      <c r="C130" s="49" t="s">
        <v>145</v>
      </c>
      <c r="D130" s="49" t="s">
        <v>56</v>
      </c>
      <c r="E130" s="48" t="s">
        <v>147</v>
      </c>
      <c r="F130" s="47" t="s">
        <v>146</v>
      </c>
      <c r="G130" s="46" t="s">
        <v>58</v>
      </c>
      <c r="H130" s="45">
        <v>23</v>
      </c>
      <c r="I130" s="44"/>
      <c r="J130" s="43">
        <f>ROUND(I130*H130,2)</f>
        <v>0</v>
      </c>
      <c r="K130" s="42"/>
      <c r="L130" s="41"/>
      <c r="M130" s="40" t="s">
        <v>7</v>
      </c>
      <c r="N130" s="39" t="s">
        <v>6</v>
      </c>
      <c r="P130" s="22">
        <f>O130*H130</f>
        <v>0</v>
      </c>
      <c r="Q130" s="22">
        <v>1.7000000000000001E-4</v>
      </c>
      <c r="R130" s="22">
        <f>Q130*H130</f>
        <v>3.9100000000000003E-3</v>
      </c>
      <c r="S130" s="22">
        <v>0</v>
      </c>
      <c r="T130" s="21">
        <f>S130*H130</f>
        <v>0</v>
      </c>
      <c r="AR130" s="5" t="s">
        <v>57</v>
      </c>
      <c r="AT130" s="5" t="s">
        <v>56</v>
      </c>
      <c r="AU130" s="5" t="s">
        <v>4</v>
      </c>
      <c r="AY130" s="6" t="s">
        <v>3</v>
      </c>
      <c r="BE130" s="7">
        <f>IF(N130="základní",J130,0)</f>
        <v>0</v>
      </c>
      <c r="BF130" s="7">
        <f>IF(N130="snížená",J130,0)</f>
        <v>0</v>
      </c>
      <c r="BG130" s="7">
        <f>IF(N130="zákl. přenesená",J130,0)</f>
        <v>0</v>
      </c>
      <c r="BH130" s="7">
        <f>IF(N130="sníž. přenesená",J130,0)</f>
        <v>0</v>
      </c>
      <c r="BI130" s="7">
        <f>IF(N130="nulová",J130,0)</f>
        <v>0</v>
      </c>
      <c r="BJ130" s="6" t="s">
        <v>2</v>
      </c>
      <c r="BK130" s="7">
        <f>ROUND(I130*H130,2)</f>
        <v>0</v>
      </c>
      <c r="BL130" s="6" t="s">
        <v>1</v>
      </c>
      <c r="BM130" s="5" t="s">
        <v>145</v>
      </c>
    </row>
    <row r="131" spans="2:65" s="1" customFormat="1" ht="16.5" customHeight="1" x14ac:dyDescent="0.2">
      <c r="B131" s="2"/>
      <c r="C131" s="20" t="s">
        <v>142</v>
      </c>
      <c r="D131" s="20" t="s">
        <v>5</v>
      </c>
      <c r="E131" s="19" t="s">
        <v>144</v>
      </c>
      <c r="F131" s="18" t="s">
        <v>143</v>
      </c>
      <c r="G131" s="17" t="s">
        <v>36</v>
      </c>
      <c r="H131" s="38"/>
      <c r="I131" s="15"/>
      <c r="J131" s="14">
        <f>ROUND(I131*H131,2)</f>
        <v>0</v>
      </c>
      <c r="K131" s="13"/>
      <c r="L131" s="2"/>
      <c r="M131" s="24" t="s">
        <v>7</v>
      </c>
      <c r="N131" s="23" t="s">
        <v>6</v>
      </c>
      <c r="P131" s="22">
        <f>O131*H131</f>
        <v>0</v>
      </c>
      <c r="Q131" s="22">
        <v>0</v>
      </c>
      <c r="R131" s="22">
        <f>Q131*H131</f>
        <v>0</v>
      </c>
      <c r="S131" s="22">
        <v>0</v>
      </c>
      <c r="T131" s="21">
        <f>S131*H131</f>
        <v>0</v>
      </c>
      <c r="AR131" s="5" t="s">
        <v>1</v>
      </c>
      <c r="AT131" s="5" t="s">
        <v>5</v>
      </c>
      <c r="AU131" s="5" t="s">
        <v>4</v>
      </c>
      <c r="AY131" s="6" t="s">
        <v>3</v>
      </c>
      <c r="BE131" s="7">
        <f>IF(N131="základní",J131,0)</f>
        <v>0</v>
      </c>
      <c r="BF131" s="7">
        <f>IF(N131="snížená",J131,0)</f>
        <v>0</v>
      </c>
      <c r="BG131" s="7">
        <f>IF(N131="zákl. přenesená",J131,0)</f>
        <v>0</v>
      </c>
      <c r="BH131" s="7">
        <f>IF(N131="sníž. přenesená",J131,0)</f>
        <v>0</v>
      </c>
      <c r="BI131" s="7">
        <f>IF(N131="nulová",J131,0)</f>
        <v>0</v>
      </c>
      <c r="BJ131" s="6" t="s">
        <v>2</v>
      </c>
      <c r="BK131" s="7">
        <f>ROUND(I131*H131,2)</f>
        <v>0</v>
      </c>
      <c r="BL131" s="6" t="s">
        <v>1</v>
      </c>
      <c r="BM131" s="5" t="s">
        <v>142</v>
      </c>
    </row>
    <row r="132" spans="2:65" s="1" customFormat="1" ht="16.5" customHeight="1" x14ac:dyDescent="0.2">
      <c r="B132" s="2"/>
      <c r="C132" s="20" t="s">
        <v>139</v>
      </c>
      <c r="D132" s="20" t="s">
        <v>5</v>
      </c>
      <c r="E132" s="19" t="s">
        <v>141</v>
      </c>
      <c r="F132" s="18" t="s">
        <v>140</v>
      </c>
      <c r="G132" s="17" t="s">
        <v>36</v>
      </c>
      <c r="H132" s="38"/>
      <c r="I132" s="15"/>
      <c r="J132" s="14">
        <f>ROUND(I132*H132,2)</f>
        <v>0</v>
      </c>
      <c r="K132" s="13"/>
      <c r="L132" s="2"/>
      <c r="M132" s="24" t="s">
        <v>7</v>
      </c>
      <c r="N132" s="23" t="s">
        <v>6</v>
      </c>
      <c r="P132" s="22">
        <f>O132*H132</f>
        <v>0</v>
      </c>
      <c r="Q132" s="22">
        <v>0</v>
      </c>
      <c r="R132" s="22">
        <f>Q132*H132</f>
        <v>0</v>
      </c>
      <c r="S132" s="22">
        <v>0</v>
      </c>
      <c r="T132" s="21">
        <f>S132*H132</f>
        <v>0</v>
      </c>
      <c r="AR132" s="5" t="s">
        <v>1</v>
      </c>
      <c r="AT132" s="5" t="s">
        <v>5</v>
      </c>
      <c r="AU132" s="5" t="s">
        <v>4</v>
      </c>
      <c r="AY132" s="6" t="s">
        <v>3</v>
      </c>
      <c r="BE132" s="7">
        <f>IF(N132="základní",J132,0)</f>
        <v>0</v>
      </c>
      <c r="BF132" s="7">
        <f>IF(N132="snížená",J132,0)</f>
        <v>0</v>
      </c>
      <c r="BG132" s="7">
        <f>IF(N132="zákl. přenesená",J132,0)</f>
        <v>0</v>
      </c>
      <c r="BH132" s="7">
        <f>IF(N132="sníž. přenesená",J132,0)</f>
        <v>0</v>
      </c>
      <c r="BI132" s="7">
        <f>IF(N132="nulová",J132,0)</f>
        <v>0</v>
      </c>
      <c r="BJ132" s="6" t="s">
        <v>2</v>
      </c>
      <c r="BK132" s="7">
        <f>ROUND(I132*H132,2)</f>
        <v>0</v>
      </c>
      <c r="BL132" s="6" t="s">
        <v>1</v>
      </c>
      <c r="BM132" s="5" t="s">
        <v>139</v>
      </c>
    </row>
    <row r="133" spans="2:65" s="1" customFormat="1" ht="16.5" customHeight="1" x14ac:dyDescent="0.2">
      <c r="B133" s="2"/>
      <c r="C133" s="20" t="s">
        <v>138</v>
      </c>
      <c r="D133" s="20" t="s">
        <v>5</v>
      </c>
      <c r="E133" s="19" t="s">
        <v>44</v>
      </c>
      <c r="F133" s="18" t="s">
        <v>43</v>
      </c>
      <c r="G133" s="17" t="s">
        <v>36</v>
      </c>
      <c r="H133" s="38"/>
      <c r="I133" s="15"/>
      <c r="J133" s="14">
        <f>ROUND(I133*H133,2)</f>
        <v>0</v>
      </c>
      <c r="K133" s="13"/>
      <c r="L133" s="2"/>
      <c r="M133" s="24" t="s">
        <v>7</v>
      </c>
      <c r="N133" s="23" t="s">
        <v>6</v>
      </c>
      <c r="P133" s="22">
        <f>O133*H133</f>
        <v>0</v>
      </c>
      <c r="Q133" s="22">
        <v>0</v>
      </c>
      <c r="R133" s="22">
        <f>Q133*H133</f>
        <v>0</v>
      </c>
      <c r="S133" s="22">
        <v>0</v>
      </c>
      <c r="T133" s="21">
        <f>S133*H133</f>
        <v>0</v>
      </c>
      <c r="AR133" s="5" t="s">
        <v>1</v>
      </c>
      <c r="AT133" s="5" t="s">
        <v>5</v>
      </c>
      <c r="AU133" s="5" t="s">
        <v>4</v>
      </c>
      <c r="AY133" s="6" t="s">
        <v>3</v>
      </c>
      <c r="BE133" s="7">
        <f>IF(N133="základní",J133,0)</f>
        <v>0</v>
      </c>
      <c r="BF133" s="7">
        <f>IF(N133="snížená",J133,0)</f>
        <v>0</v>
      </c>
      <c r="BG133" s="7">
        <f>IF(N133="zákl. přenesená",J133,0)</f>
        <v>0</v>
      </c>
      <c r="BH133" s="7">
        <f>IF(N133="sníž. přenesená",J133,0)</f>
        <v>0</v>
      </c>
      <c r="BI133" s="7">
        <f>IF(N133="nulová",J133,0)</f>
        <v>0</v>
      </c>
      <c r="BJ133" s="6" t="s">
        <v>2</v>
      </c>
      <c r="BK133" s="7">
        <f>ROUND(I133*H133,2)</f>
        <v>0</v>
      </c>
      <c r="BL133" s="6" t="s">
        <v>1</v>
      </c>
      <c r="BM133" s="5" t="s">
        <v>138</v>
      </c>
    </row>
    <row r="134" spans="2:65" s="1" customFormat="1" ht="16.5" customHeight="1" x14ac:dyDescent="0.2">
      <c r="B134" s="2"/>
      <c r="C134" s="20" t="s">
        <v>137</v>
      </c>
      <c r="D134" s="20" t="s">
        <v>5</v>
      </c>
      <c r="E134" s="19" t="s">
        <v>41</v>
      </c>
      <c r="F134" s="18" t="s">
        <v>40</v>
      </c>
      <c r="G134" s="17" t="s">
        <v>36</v>
      </c>
      <c r="H134" s="38"/>
      <c r="I134" s="15"/>
      <c r="J134" s="14">
        <f>ROUND(I134*H134,2)</f>
        <v>0</v>
      </c>
      <c r="K134" s="13"/>
      <c r="L134" s="2"/>
      <c r="M134" s="24" t="s">
        <v>7</v>
      </c>
      <c r="N134" s="23" t="s">
        <v>6</v>
      </c>
      <c r="P134" s="22">
        <f>O134*H134</f>
        <v>0</v>
      </c>
      <c r="Q134" s="22">
        <v>0</v>
      </c>
      <c r="R134" s="22">
        <f>Q134*H134</f>
        <v>0</v>
      </c>
      <c r="S134" s="22">
        <v>0</v>
      </c>
      <c r="T134" s="21">
        <f>S134*H134</f>
        <v>0</v>
      </c>
      <c r="AR134" s="5" t="s">
        <v>1</v>
      </c>
      <c r="AT134" s="5" t="s">
        <v>5</v>
      </c>
      <c r="AU134" s="5" t="s">
        <v>4</v>
      </c>
      <c r="AY134" s="6" t="s">
        <v>3</v>
      </c>
      <c r="BE134" s="7">
        <f>IF(N134="základní",J134,0)</f>
        <v>0</v>
      </c>
      <c r="BF134" s="7">
        <f>IF(N134="snížená",J134,0)</f>
        <v>0</v>
      </c>
      <c r="BG134" s="7">
        <f>IF(N134="zákl. přenesená",J134,0)</f>
        <v>0</v>
      </c>
      <c r="BH134" s="7">
        <f>IF(N134="sníž. přenesená",J134,0)</f>
        <v>0</v>
      </c>
      <c r="BI134" s="7">
        <f>IF(N134="nulová",J134,0)</f>
        <v>0</v>
      </c>
      <c r="BJ134" s="6" t="s">
        <v>2</v>
      </c>
      <c r="BK134" s="7">
        <f>ROUND(I134*H134,2)</f>
        <v>0</v>
      </c>
      <c r="BL134" s="6" t="s">
        <v>1</v>
      </c>
      <c r="BM134" s="5" t="s">
        <v>137</v>
      </c>
    </row>
    <row r="135" spans="2:65" s="1" customFormat="1" ht="16.5" customHeight="1" x14ac:dyDescent="0.2">
      <c r="B135" s="2"/>
      <c r="C135" s="20" t="s">
        <v>136</v>
      </c>
      <c r="D135" s="20" t="s">
        <v>5</v>
      </c>
      <c r="E135" s="19" t="s">
        <v>38</v>
      </c>
      <c r="F135" s="18" t="s">
        <v>37</v>
      </c>
      <c r="G135" s="17" t="s">
        <v>36</v>
      </c>
      <c r="H135" s="38"/>
      <c r="I135" s="15"/>
      <c r="J135" s="14">
        <f>ROUND(I135*H135,2)</f>
        <v>0</v>
      </c>
      <c r="K135" s="13"/>
      <c r="L135" s="2"/>
      <c r="M135" s="24" t="s">
        <v>7</v>
      </c>
      <c r="N135" s="23" t="s">
        <v>6</v>
      </c>
      <c r="P135" s="22">
        <f>O135*H135</f>
        <v>0</v>
      </c>
      <c r="Q135" s="22">
        <v>0</v>
      </c>
      <c r="R135" s="22">
        <f>Q135*H135</f>
        <v>0</v>
      </c>
      <c r="S135" s="22">
        <v>0</v>
      </c>
      <c r="T135" s="21">
        <f>S135*H135</f>
        <v>0</v>
      </c>
      <c r="AR135" s="5" t="s">
        <v>1</v>
      </c>
      <c r="AT135" s="5" t="s">
        <v>5</v>
      </c>
      <c r="AU135" s="5" t="s">
        <v>4</v>
      </c>
      <c r="AY135" s="6" t="s">
        <v>3</v>
      </c>
      <c r="BE135" s="7">
        <f>IF(N135="základní",J135,0)</f>
        <v>0</v>
      </c>
      <c r="BF135" s="7">
        <f>IF(N135="snížená",J135,0)</f>
        <v>0</v>
      </c>
      <c r="BG135" s="7">
        <f>IF(N135="zákl. přenesená",J135,0)</f>
        <v>0</v>
      </c>
      <c r="BH135" s="7">
        <f>IF(N135="sníž. přenesená",J135,0)</f>
        <v>0</v>
      </c>
      <c r="BI135" s="7">
        <f>IF(N135="nulová",J135,0)</f>
        <v>0</v>
      </c>
      <c r="BJ135" s="6" t="s">
        <v>2</v>
      </c>
      <c r="BK135" s="7">
        <f>ROUND(I135*H135,2)</f>
        <v>0</v>
      </c>
      <c r="BL135" s="6" t="s">
        <v>1</v>
      </c>
      <c r="BM135" s="5" t="s">
        <v>136</v>
      </c>
    </row>
    <row r="136" spans="2:65" s="25" customFormat="1" ht="22.8" customHeight="1" x14ac:dyDescent="0.25">
      <c r="B136" s="32"/>
      <c r="D136" s="27" t="s">
        <v>30</v>
      </c>
      <c r="E136" s="35" t="s">
        <v>135</v>
      </c>
      <c r="F136" s="35" t="s">
        <v>134</v>
      </c>
      <c r="I136" s="34"/>
      <c r="J136" s="33">
        <f>BK136</f>
        <v>0</v>
      </c>
      <c r="L136" s="32"/>
      <c r="M136" s="31"/>
      <c r="P136" s="30">
        <f>SUM(P137:P166)</f>
        <v>0</v>
      </c>
      <c r="R136" s="30">
        <f>SUM(R137:R166)</f>
        <v>5.5022570000000002</v>
      </c>
      <c r="T136" s="29">
        <f>SUM(T137:T166)</f>
        <v>0</v>
      </c>
      <c r="AR136" s="27" t="s">
        <v>133</v>
      </c>
      <c r="AT136" s="28" t="s">
        <v>30</v>
      </c>
      <c r="AU136" s="28" t="s">
        <v>2</v>
      </c>
      <c r="AY136" s="27" t="s">
        <v>3</v>
      </c>
      <c r="BK136" s="26">
        <f>SUM(BK137:BK166)</f>
        <v>0</v>
      </c>
    </row>
    <row r="137" spans="2:65" s="1" customFormat="1" ht="24.15" customHeight="1" x14ac:dyDescent="0.2">
      <c r="B137" s="2"/>
      <c r="C137" s="20" t="s">
        <v>129</v>
      </c>
      <c r="D137" s="20" t="s">
        <v>5</v>
      </c>
      <c r="E137" s="19" t="s">
        <v>132</v>
      </c>
      <c r="F137" s="18" t="s">
        <v>131</v>
      </c>
      <c r="G137" s="17" t="s">
        <v>130</v>
      </c>
      <c r="H137" s="16">
        <v>0.19500000000000001</v>
      </c>
      <c r="I137" s="15"/>
      <c r="J137" s="14">
        <f>ROUND(I137*H137,2)</f>
        <v>0</v>
      </c>
      <c r="K137" s="13"/>
      <c r="L137" s="2"/>
      <c r="M137" s="24" t="s">
        <v>7</v>
      </c>
      <c r="N137" s="23" t="s">
        <v>6</v>
      </c>
      <c r="P137" s="22">
        <f>O137*H137</f>
        <v>0</v>
      </c>
      <c r="Q137" s="22">
        <v>8.8000000000000005E-3</v>
      </c>
      <c r="R137" s="22">
        <f>Q137*H137</f>
        <v>1.7160000000000001E-3</v>
      </c>
      <c r="S137" s="22">
        <v>0</v>
      </c>
      <c r="T137" s="21">
        <f>S137*H137</f>
        <v>0</v>
      </c>
      <c r="AR137" s="5" t="s">
        <v>1</v>
      </c>
      <c r="AT137" s="5" t="s">
        <v>5</v>
      </c>
      <c r="AU137" s="5" t="s">
        <v>4</v>
      </c>
      <c r="AY137" s="6" t="s">
        <v>3</v>
      </c>
      <c r="BE137" s="7">
        <f>IF(N137="základní",J137,0)</f>
        <v>0</v>
      </c>
      <c r="BF137" s="7">
        <f>IF(N137="snížená",J137,0)</f>
        <v>0</v>
      </c>
      <c r="BG137" s="7">
        <f>IF(N137="zákl. přenesená",J137,0)</f>
        <v>0</v>
      </c>
      <c r="BH137" s="7">
        <f>IF(N137="sníž. přenesená",J137,0)</f>
        <v>0</v>
      </c>
      <c r="BI137" s="7">
        <f>IF(N137="nulová",J137,0)</f>
        <v>0</v>
      </c>
      <c r="BJ137" s="6" t="s">
        <v>2</v>
      </c>
      <c r="BK137" s="7">
        <f>ROUND(I137*H137,2)</f>
        <v>0</v>
      </c>
      <c r="BL137" s="6" t="s">
        <v>1</v>
      </c>
      <c r="BM137" s="5" t="s">
        <v>129</v>
      </c>
    </row>
    <row r="138" spans="2:65" s="1" customFormat="1" ht="24.15" customHeight="1" x14ac:dyDescent="0.2">
      <c r="B138" s="2"/>
      <c r="C138" s="20" t="s">
        <v>126</v>
      </c>
      <c r="D138" s="20" t="s">
        <v>5</v>
      </c>
      <c r="E138" s="19" t="s">
        <v>128</v>
      </c>
      <c r="F138" s="18" t="s">
        <v>127</v>
      </c>
      <c r="G138" s="17" t="s">
        <v>58</v>
      </c>
      <c r="H138" s="16">
        <v>400</v>
      </c>
      <c r="I138" s="15"/>
      <c r="J138" s="14">
        <f>ROUND(I138*H138,2)</f>
        <v>0</v>
      </c>
      <c r="K138" s="13"/>
      <c r="L138" s="2"/>
      <c r="M138" s="24" t="s">
        <v>7</v>
      </c>
      <c r="N138" s="23" t="s">
        <v>6</v>
      </c>
      <c r="P138" s="22">
        <f>O138*H138</f>
        <v>0</v>
      </c>
      <c r="Q138" s="22">
        <v>5.5000000000000003E-4</v>
      </c>
      <c r="R138" s="22">
        <f>Q138*H138</f>
        <v>0.22</v>
      </c>
      <c r="S138" s="22">
        <v>0</v>
      </c>
      <c r="T138" s="21">
        <f>S138*H138</f>
        <v>0</v>
      </c>
      <c r="AR138" s="5" t="s">
        <v>1</v>
      </c>
      <c r="AT138" s="5" t="s">
        <v>5</v>
      </c>
      <c r="AU138" s="5" t="s">
        <v>4</v>
      </c>
      <c r="AY138" s="6" t="s">
        <v>3</v>
      </c>
      <c r="BE138" s="7">
        <f>IF(N138="základní",J138,0)</f>
        <v>0</v>
      </c>
      <c r="BF138" s="7">
        <f>IF(N138="snížená",J138,0)</f>
        <v>0</v>
      </c>
      <c r="BG138" s="7">
        <f>IF(N138="zákl. přenesená",J138,0)</f>
        <v>0</v>
      </c>
      <c r="BH138" s="7">
        <f>IF(N138="sníž. přenesená",J138,0)</f>
        <v>0</v>
      </c>
      <c r="BI138" s="7">
        <f>IF(N138="nulová",J138,0)</f>
        <v>0</v>
      </c>
      <c r="BJ138" s="6" t="s">
        <v>2</v>
      </c>
      <c r="BK138" s="7">
        <f>ROUND(I138*H138,2)</f>
        <v>0</v>
      </c>
      <c r="BL138" s="6" t="s">
        <v>1</v>
      </c>
      <c r="BM138" s="5" t="s">
        <v>126</v>
      </c>
    </row>
    <row r="139" spans="2:65" s="1" customFormat="1" ht="24.15" customHeight="1" x14ac:dyDescent="0.2">
      <c r="B139" s="2"/>
      <c r="C139" s="20" t="s">
        <v>123</v>
      </c>
      <c r="D139" s="20" t="s">
        <v>5</v>
      </c>
      <c r="E139" s="19" t="s">
        <v>125</v>
      </c>
      <c r="F139" s="18" t="s">
        <v>124</v>
      </c>
      <c r="G139" s="17" t="s">
        <v>80</v>
      </c>
      <c r="H139" s="16">
        <v>1.242</v>
      </c>
      <c r="I139" s="15"/>
      <c r="J139" s="14">
        <f>ROUND(I139*H139,2)</f>
        <v>0</v>
      </c>
      <c r="K139" s="13"/>
      <c r="L139" s="2"/>
      <c r="M139" s="24" t="s">
        <v>7</v>
      </c>
      <c r="N139" s="23" t="s">
        <v>6</v>
      </c>
      <c r="P139" s="22">
        <f>O139*H139</f>
        <v>0</v>
      </c>
      <c r="Q139" s="22">
        <v>0</v>
      </c>
      <c r="R139" s="22">
        <f>Q139*H139</f>
        <v>0</v>
      </c>
      <c r="S139" s="22">
        <v>0</v>
      </c>
      <c r="T139" s="21">
        <f>S139*H139</f>
        <v>0</v>
      </c>
      <c r="AR139" s="5" t="s">
        <v>1</v>
      </c>
      <c r="AT139" s="5" t="s">
        <v>5</v>
      </c>
      <c r="AU139" s="5" t="s">
        <v>4</v>
      </c>
      <c r="AY139" s="6" t="s">
        <v>3</v>
      </c>
      <c r="BE139" s="7">
        <f>IF(N139="základní",J139,0)</f>
        <v>0</v>
      </c>
      <c r="BF139" s="7">
        <f>IF(N139="snížená",J139,0)</f>
        <v>0</v>
      </c>
      <c r="BG139" s="7">
        <f>IF(N139="zákl. přenesená",J139,0)</f>
        <v>0</v>
      </c>
      <c r="BH139" s="7">
        <f>IF(N139="sníž. přenesená",J139,0)</f>
        <v>0</v>
      </c>
      <c r="BI139" s="7">
        <f>IF(N139="nulová",J139,0)</f>
        <v>0</v>
      </c>
      <c r="BJ139" s="6" t="s">
        <v>2</v>
      </c>
      <c r="BK139" s="7">
        <f>ROUND(I139*H139,2)</f>
        <v>0</v>
      </c>
      <c r="BL139" s="6" t="s">
        <v>1</v>
      </c>
      <c r="BM139" s="5" t="s">
        <v>123</v>
      </c>
    </row>
    <row r="140" spans="2:65" s="1" customFormat="1" ht="24.15" customHeight="1" x14ac:dyDescent="0.2">
      <c r="B140" s="2"/>
      <c r="C140" s="20" t="s">
        <v>120</v>
      </c>
      <c r="D140" s="20" t="s">
        <v>5</v>
      </c>
      <c r="E140" s="19" t="s">
        <v>122</v>
      </c>
      <c r="F140" s="18" t="s">
        <v>121</v>
      </c>
      <c r="G140" s="17" t="s">
        <v>58</v>
      </c>
      <c r="H140" s="16">
        <v>11</v>
      </c>
      <c r="I140" s="15"/>
      <c r="J140" s="14">
        <f>ROUND(I140*H140,2)</f>
        <v>0</v>
      </c>
      <c r="K140" s="13"/>
      <c r="L140" s="2"/>
      <c r="M140" s="24" t="s">
        <v>7</v>
      </c>
      <c r="N140" s="23" t="s">
        <v>6</v>
      </c>
      <c r="P140" s="22">
        <f>O140*H140</f>
        <v>0</v>
      </c>
      <c r="Q140" s="22">
        <v>0</v>
      </c>
      <c r="R140" s="22">
        <f>Q140*H140</f>
        <v>0</v>
      </c>
      <c r="S140" s="22">
        <v>0</v>
      </c>
      <c r="T140" s="21">
        <f>S140*H140</f>
        <v>0</v>
      </c>
      <c r="AR140" s="5" t="s">
        <v>1</v>
      </c>
      <c r="AT140" s="5" t="s">
        <v>5</v>
      </c>
      <c r="AU140" s="5" t="s">
        <v>4</v>
      </c>
      <c r="AY140" s="6" t="s">
        <v>3</v>
      </c>
      <c r="BE140" s="7">
        <f>IF(N140="základní",J140,0)</f>
        <v>0</v>
      </c>
      <c r="BF140" s="7">
        <f>IF(N140="snížená",J140,0)</f>
        <v>0</v>
      </c>
      <c r="BG140" s="7">
        <f>IF(N140="zákl. přenesená",J140,0)</f>
        <v>0</v>
      </c>
      <c r="BH140" s="7">
        <f>IF(N140="sníž. přenesená",J140,0)</f>
        <v>0</v>
      </c>
      <c r="BI140" s="7">
        <f>IF(N140="nulová",J140,0)</f>
        <v>0</v>
      </c>
      <c r="BJ140" s="6" t="s">
        <v>2</v>
      </c>
      <c r="BK140" s="7">
        <f>ROUND(I140*H140,2)</f>
        <v>0</v>
      </c>
      <c r="BL140" s="6" t="s">
        <v>1</v>
      </c>
      <c r="BM140" s="5" t="s">
        <v>120</v>
      </c>
    </row>
    <row r="141" spans="2:65" s="1" customFormat="1" ht="24.15" customHeight="1" x14ac:dyDescent="0.2">
      <c r="B141" s="2"/>
      <c r="C141" s="20" t="s">
        <v>117</v>
      </c>
      <c r="D141" s="20" t="s">
        <v>5</v>
      </c>
      <c r="E141" s="19" t="s">
        <v>119</v>
      </c>
      <c r="F141" s="18" t="s">
        <v>118</v>
      </c>
      <c r="G141" s="17" t="s">
        <v>58</v>
      </c>
      <c r="H141" s="16">
        <v>24</v>
      </c>
      <c r="I141" s="15"/>
      <c r="J141" s="14">
        <f>ROUND(I141*H141,2)</f>
        <v>0</v>
      </c>
      <c r="K141" s="13"/>
      <c r="L141" s="2"/>
      <c r="M141" s="24" t="s">
        <v>7</v>
      </c>
      <c r="N141" s="23" t="s">
        <v>6</v>
      </c>
      <c r="P141" s="22">
        <f>O141*H141</f>
        <v>0</v>
      </c>
      <c r="Q141" s="22">
        <v>0</v>
      </c>
      <c r="R141" s="22">
        <f>Q141*H141</f>
        <v>0</v>
      </c>
      <c r="S141" s="22">
        <v>0</v>
      </c>
      <c r="T141" s="21">
        <f>S141*H141</f>
        <v>0</v>
      </c>
      <c r="AR141" s="5" t="s">
        <v>1</v>
      </c>
      <c r="AT141" s="5" t="s">
        <v>5</v>
      </c>
      <c r="AU141" s="5" t="s">
        <v>4</v>
      </c>
      <c r="AY141" s="6" t="s">
        <v>3</v>
      </c>
      <c r="BE141" s="7">
        <f>IF(N141="základní",J141,0)</f>
        <v>0</v>
      </c>
      <c r="BF141" s="7">
        <f>IF(N141="snížená",J141,0)</f>
        <v>0</v>
      </c>
      <c r="BG141" s="7">
        <f>IF(N141="zákl. přenesená",J141,0)</f>
        <v>0</v>
      </c>
      <c r="BH141" s="7">
        <f>IF(N141="sníž. přenesená",J141,0)</f>
        <v>0</v>
      </c>
      <c r="BI141" s="7">
        <f>IF(N141="nulová",J141,0)</f>
        <v>0</v>
      </c>
      <c r="BJ141" s="6" t="s">
        <v>2</v>
      </c>
      <c r="BK141" s="7">
        <f>ROUND(I141*H141,2)</f>
        <v>0</v>
      </c>
      <c r="BL141" s="6" t="s">
        <v>1</v>
      </c>
      <c r="BM141" s="5" t="s">
        <v>117</v>
      </c>
    </row>
    <row r="142" spans="2:65" s="1" customFormat="1" ht="24.15" customHeight="1" x14ac:dyDescent="0.2">
      <c r="B142" s="2"/>
      <c r="C142" s="20" t="s">
        <v>114</v>
      </c>
      <c r="D142" s="20" t="s">
        <v>5</v>
      </c>
      <c r="E142" s="19" t="s">
        <v>116</v>
      </c>
      <c r="F142" s="18" t="s">
        <v>115</v>
      </c>
      <c r="G142" s="17" t="s">
        <v>58</v>
      </c>
      <c r="H142" s="16">
        <v>160</v>
      </c>
      <c r="I142" s="15"/>
      <c r="J142" s="14">
        <f>ROUND(I142*H142,2)</f>
        <v>0</v>
      </c>
      <c r="K142" s="13"/>
      <c r="L142" s="2"/>
      <c r="M142" s="24" t="s">
        <v>7</v>
      </c>
      <c r="N142" s="23" t="s">
        <v>6</v>
      </c>
      <c r="P142" s="22">
        <f>O142*H142</f>
        <v>0</v>
      </c>
      <c r="Q142" s="22">
        <v>0</v>
      </c>
      <c r="R142" s="22">
        <f>Q142*H142</f>
        <v>0</v>
      </c>
      <c r="S142" s="22">
        <v>0</v>
      </c>
      <c r="T142" s="21">
        <f>S142*H142</f>
        <v>0</v>
      </c>
      <c r="AR142" s="5" t="s">
        <v>1</v>
      </c>
      <c r="AT142" s="5" t="s">
        <v>5</v>
      </c>
      <c r="AU142" s="5" t="s">
        <v>4</v>
      </c>
      <c r="AY142" s="6" t="s">
        <v>3</v>
      </c>
      <c r="BE142" s="7">
        <f>IF(N142="základní",J142,0)</f>
        <v>0</v>
      </c>
      <c r="BF142" s="7">
        <f>IF(N142="snížená",J142,0)</f>
        <v>0</v>
      </c>
      <c r="BG142" s="7">
        <f>IF(N142="zákl. přenesená",J142,0)</f>
        <v>0</v>
      </c>
      <c r="BH142" s="7">
        <f>IF(N142="sníž. přenesená",J142,0)</f>
        <v>0</v>
      </c>
      <c r="BI142" s="7">
        <f>IF(N142="nulová",J142,0)</f>
        <v>0</v>
      </c>
      <c r="BJ142" s="6" t="s">
        <v>2</v>
      </c>
      <c r="BK142" s="7">
        <f>ROUND(I142*H142,2)</f>
        <v>0</v>
      </c>
      <c r="BL142" s="6" t="s">
        <v>1</v>
      </c>
      <c r="BM142" s="5" t="s">
        <v>114</v>
      </c>
    </row>
    <row r="143" spans="2:65" s="1" customFormat="1" ht="24.15" customHeight="1" x14ac:dyDescent="0.2">
      <c r="B143" s="2"/>
      <c r="C143" s="20" t="s">
        <v>111</v>
      </c>
      <c r="D143" s="20" t="s">
        <v>5</v>
      </c>
      <c r="E143" s="19" t="s">
        <v>113</v>
      </c>
      <c r="F143" s="18" t="s">
        <v>112</v>
      </c>
      <c r="G143" s="17" t="s">
        <v>19</v>
      </c>
      <c r="H143" s="16">
        <v>7</v>
      </c>
      <c r="I143" s="15"/>
      <c r="J143" s="14">
        <f>ROUND(I143*H143,2)</f>
        <v>0</v>
      </c>
      <c r="K143" s="13"/>
      <c r="L143" s="2"/>
      <c r="M143" s="24" t="s">
        <v>7</v>
      </c>
      <c r="N143" s="23" t="s">
        <v>6</v>
      </c>
      <c r="P143" s="22">
        <f>O143*H143</f>
        <v>0</v>
      </c>
      <c r="Q143" s="22">
        <v>3.8E-3</v>
      </c>
      <c r="R143" s="22">
        <f>Q143*H143</f>
        <v>2.6599999999999999E-2</v>
      </c>
      <c r="S143" s="22">
        <v>0</v>
      </c>
      <c r="T143" s="21">
        <f>S143*H143</f>
        <v>0</v>
      </c>
      <c r="AR143" s="5" t="s">
        <v>1</v>
      </c>
      <c r="AT143" s="5" t="s">
        <v>5</v>
      </c>
      <c r="AU143" s="5" t="s">
        <v>4</v>
      </c>
      <c r="AY143" s="6" t="s">
        <v>3</v>
      </c>
      <c r="BE143" s="7">
        <f>IF(N143="základní",J143,0)</f>
        <v>0</v>
      </c>
      <c r="BF143" s="7">
        <f>IF(N143="snížená",J143,0)</f>
        <v>0</v>
      </c>
      <c r="BG143" s="7">
        <f>IF(N143="zákl. přenesená",J143,0)</f>
        <v>0</v>
      </c>
      <c r="BH143" s="7">
        <f>IF(N143="sníž. přenesená",J143,0)</f>
        <v>0</v>
      </c>
      <c r="BI143" s="7">
        <f>IF(N143="nulová",J143,0)</f>
        <v>0</v>
      </c>
      <c r="BJ143" s="6" t="s">
        <v>2</v>
      </c>
      <c r="BK143" s="7">
        <f>ROUND(I143*H143,2)</f>
        <v>0</v>
      </c>
      <c r="BL143" s="6" t="s">
        <v>1</v>
      </c>
      <c r="BM143" s="5" t="s">
        <v>111</v>
      </c>
    </row>
    <row r="144" spans="2:65" s="1" customFormat="1" ht="24.15" customHeight="1" x14ac:dyDescent="0.2">
      <c r="B144" s="2"/>
      <c r="C144" s="20" t="s">
        <v>108</v>
      </c>
      <c r="D144" s="20" t="s">
        <v>5</v>
      </c>
      <c r="E144" s="19" t="s">
        <v>110</v>
      </c>
      <c r="F144" s="18" t="s">
        <v>109</v>
      </c>
      <c r="G144" s="17" t="s">
        <v>58</v>
      </c>
      <c r="H144" s="16">
        <v>30</v>
      </c>
      <c r="I144" s="15"/>
      <c r="J144" s="14">
        <f>ROUND(I144*H144,2)</f>
        <v>0</v>
      </c>
      <c r="K144" s="13"/>
      <c r="L144" s="2"/>
      <c r="M144" s="24" t="s">
        <v>7</v>
      </c>
      <c r="N144" s="23" t="s">
        <v>6</v>
      </c>
      <c r="P144" s="22">
        <f>O144*H144</f>
        <v>0</v>
      </c>
      <c r="Q144" s="22">
        <v>1.2700000000000001E-3</v>
      </c>
      <c r="R144" s="22">
        <f>Q144*H144</f>
        <v>3.8100000000000002E-2</v>
      </c>
      <c r="S144" s="22">
        <v>0</v>
      </c>
      <c r="T144" s="21">
        <f>S144*H144</f>
        <v>0</v>
      </c>
      <c r="AR144" s="5" t="s">
        <v>1</v>
      </c>
      <c r="AT144" s="5" t="s">
        <v>5</v>
      </c>
      <c r="AU144" s="5" t="s">
        <v>4</v>
      </c>
      <c r="AY144" s="6" t="s">
        <v>3</v>
      </c>
      <c r="BE144" s="7">
        <f>IF(N144="základní",J144,0)</f>
        <v>0</v>
      </c>
      <c r="BF144" s="7">
        <f>IF(N144="snížená",J144,0)</f>
        <v>0</v>
      </c>
      <c r="BG144" s="7">
        <f>IF(N144="zákl. přenesená",J144,0)</f>
        <v>0</v>
      </c>
      <c r="BH144" s="7">
        <f>IF(N144="sníž. přenesená",J144,0)</f>
        <v>0</v>
      </c>
      <c r="BI144" s="7">
        <f>IF(N144="nulová",J144,0)</f>
        <v>0</v>
      </c>
      <c r="BJ144" s="6" t="s">
        <v>2</v>
      </c>
      <c r="BK144" s="7">
        <f>ROUND(I144*H144,2)</f>
        <v>0</v>
      </c>
      <c r="BL144" s="6" t="s">
        <v>1</v>
      </c>
      <c r="BM144" s="5" t="s">
        <v>108</v>
      </c>
    </row>
    <row r="145" spans="2:65" s="1" customFormat="1" ht="33" customHeight="1" x14ac:dyDescent="0.2">
      <c r="B145" s="2"/>
      <c r="C145" s="20" t="s">
        <v>105</v>
      </c>
      <c r="D145" s="20" t="s">
        <v>5</v>
      </c>
      <c r="E145" s="19" t="s">
        <v>107</v>
      </c>
      <c r="F145" s="18" t="s">
        <v>106</v>
      </c>
      <c r="G145" s="17" t="s">
        <v>80</v>
      </c>
      <c r="H145" s="16">
        <v>26.349</v>
      </c>
      <c r="I145" s="15"/>
      <c r="J145" s="14">
        <f>ROUND(I145*H145,2)</f>
        <v>0</v>
      </c>
      <c r="K145" s="13"/>
      <c r="L145" s="2"/>
      <c r="M145" s="24" t="s">
        <v>7</v>
      </c>
      <c r="N145" s="23" t="s">
        <v>6</v>
      </c>
      <c r="P145" s="22">
        <f>O145*H145</f>
        <v>0</v>
      </c>
      <c r="Q145" s="22">
        <v>0</v>
      </c>
      <c r="R145" s="22">
        <f>Q145*H145</f>
        <v>0</v>
      </c>
      <c r="S145" s="22">
        <v>0</v>
      </c>
      <c r="T145" s="21">
        <f>S145*H145</f>
        <v>0</v>
      </c>
      <c r="AR145" s="5" t="s">
        <v>1</v>
      </c>
      <c r="AT145" s="5" t="s">
        <v>5</v>
      </c>
      <c r="AU145" s="5" t="s">
        <v>4</v>
      </c>
      <c r="AY145" s="6" t="s">
        <v>3</v>
      </c>
      <c r="BE145" s="7">
        <f>IF(N145="základní",J145,0)</f>
        <v>0</v>
      </c>
      <c r="BF145" s="7">
        <f>IF(N145="snížená",J145,0)</f>
        <v>0</v>
      </c>
      <c r="BG145" s="7">
        <f>IF(N145="zákl. přenesená",J145,0)</f>
        <v>0</v>
      </c>
      <c r="BH145" s="7">
        <f>IF(N145="sníž. přenesená",J145,0)</f>
        <v>0</v>
      </c>
      <c r="BI145" s="7">
        <f>IF(N145="nulová",J145,0)</f>
        <v>0</v>
      </c>
      <c r="BJ145" s="6" t="s">
        <v>2</v>
      </c>
      <c r="BK145" s="7">
        <f>ROUND(I145*H145,2)</f>
        <v>0</v>
      </c>
      <c r="BL145" s="6" t="s">
        <v>1</v>
      </c>
      <c r="BM145" s="5" t="s">
        <v>105</v>
      </c>
    </row>
    <row r="146" spans="2:65" s="1" customFormat="1" ht="37.799999999999997" customHeight="1" x14ac:dyDescent="0.2">
      <c r="B146" s="2"/>
      <c r="C146" s="20" t="s">
        <v>102</v>
      </c>
      <c r="D146" s="20" t="s">
        <v>5</v>
      </c>
      <c r="E146" s="19" t="s">
        <v>104</v>
      </c>
      <c r="F146" s="18" t="s">
        <v>103</v>
      </c>
      <c r="G146" s="17" t="s">
        <v>80</v>
      </c>
      <c r="H146" s="16">
        <v>26.349</v>
      </c>
      <c r="I146" s="15"/>
      <c r="J146" s="14">
        <f>ROUND(I146*H146,2)</f>
        <v>0</v>
      </c>
      <c r="K146" s="13"/>
      <c r="L146" s="2"/>
      <c r="M146" s="24" t="s">
        <v>7</v>
      </c>
      <c r="N146" s="23" t="s">
        <v>6</v>
      </c>
      <c r="P146" s="22">
        <f>O146*H146</f>
        <v>0</v>
      </c>
      <c r="Q146" s="22">
        <v>0</v>
      </c>
      <c r="R146" s="22">
        <f>Q146*H146</f>
        <v>0</v>
      </c>
      <c r="S146" s="22">
        <v>0</v>
      </c>
      <c r="T146" s="21">
        <f>S146*H146</f>
        <v>0</v>
      </c>
      <c r="AR146" s="5" t="s">
        <v>1</v>
      </c>
      <c r="AT146" s="5" t="s">
        <v>5</v>
      </c>
      <c r="AU146" s="5" t="s">
        <v>4</v>
      </c>
      <c r="AY146" s="6" t="s">
        <v>3</v>
      </c>
      <c r="BE146" s="7">
        <f>IF(N146="základní",J146,0)</f>
        <v>0</v>
      </c>
      <c r="BF146" s="7">
        <f>IF(N146="snížená",J146,0)</f>
        <v>0</v>
      </c>
      <c r="BG146" s="7">
        <f>IF(N146="zákl. přenesená",J146,0)</f>
        <v>0</v>
      </c>
      <c r="BH146" s="7">
        <f>IF(N146="sníž. přenesená",J146,0)</f>
        <v>0</v>
      </c>
      <c r="BI146" s="7">
        <f>IF(N146="nulová",J146,0)</f>
        <v>0</v>
      </c>
      <c r="BJ146" s="6" t="s">
        <v>2</v>
      </c>
      <c r="BK146" s="7">
        <f>ROUND(I146*H146,2)</f>
        <v>0</v>
      </c>
      <c r="BL146" s="6" t="s">
        <v>1</v>
      </c>
      <c r="BM146" s="5" t="s">
        <v>102</v>
      </c>
    </row>
    <row r="147" spans="2:65" s="1" customFormat="1" ht="24.15" customHeight="1" x14ac:dyDescent="0.2">
      <c r="B147" s="2"/>
      <c r="C147" s="20" t="s">
        <v>98</v>
      </c>
      <c r="D147" s="20" t="s">
        <v>5</v>
      </c>
      <c r="E147" s="19" t="s">
        <v>101</v>
      </c>
      <c r="F147" s="18" t="s">
        <v>100</v>
      </c>
      <c r="G147" s="17" t="s">
        <v>99</v>
      </c>
      <c r="H147" s="16">
        <v>42.158000000000001</v>
      </c>
      <c r="I147" s="15"/>
      <c r="J147" s="14">
        <f>ROUND(I147*H147,2)</f>
        <v>0</v>
      </c>
      <c r="K147" s="13"/>
      <c r="L147" s="2"/>
      <c r="M147" s="24" t="s">
        <v>7</v>
      </c>
      <c r="N147" s="23" t="s">
        <v>6</v>
      </c>
      <c r="P147" s="22">
        <f>O147*H147</f>
        <v>0</v>
      </c>
      <c r="Q147" s="22">
        <v>0</v>
      </c>
      <c r="R147" s="22">
        <f>Q147*H147</f>
        <v>0</v>
      </c>
      <c r="S147" s="22">
        <v>0</v>
      </c>
      <c r="T147" s="21">
        <f>S147*H147</f>
        <v>0</v>
      </c>
      <c r="AR147" s="5" t="s">
        <v>1</v>
      </c>
      <c r="AT147" s="5" t="s">
        <v>5</v>
      </c>
      <c r="AU147" s="5" t="s">
        <v>4</v>
      </c>
      <c r="AY147" s="6" t="s">
        <v>3</v>
      </c>
      <c r="BE147" s="7">
        <f>IF(N147="základní",J147,0)</f>
        <v>0</v>
      </c>
      <c r="BF147" s="7">
        <f>IF(N147="snížená",J147,0)</f>
        <v>0</v>
      </c>
      <c r="BG147" s="7">
        <f>IF(N147="zákl. přenesená",J147,0)</f>
        <v>0</v>
      </c>
      <c r="BH147" s="7">
        <f>IF(N147="sníž. přenesená",J147,0)</f>
        <v>0</v>
      </c>
      <c r="BI147" s="7">
        <f>IF(N147="nulová",J147,0)</f>
        <v>0</v>
      </c>
      <c r="BJ147" s="6" t="s">
        <v>2</v>
      </c>
      <c r="BK147" s="7">
        <f>ROUND(I147*H147,2)</f>
        <v>0</v>
      </c>
      <c r="BL147" s="6" t="s">
        <v>1</v>
      </c>
      <c r="BM147" s="5" t="s">
        <v>98</v>
      </c>
    </row>
    <row r="148" spans="2:65" s="1" customFormat="1" ht="24.15" customHeight="1" x14ac:dyDescent="0.2">
      <c r="B148" s="2"/>
      <c r="C148" s="20" t="s">
        <v>95</v>
      </c>
      <c r="D148" s="20" t="s">
        <v>5</v>
      </c>
      <c r="E148" s="19" t="s">
        <v>97</v>
      </c>
      <c r="F148" s="18" t="s">
        <v>96</v>
      </c>
      <c r="G148" s="17" t="s">
        <v>80</v>
      </c>
      <c r="H148" s="16">
        <v>26.349</v>
      </c>
      <c r="I148" s="15"/>
      <c r="J148" s="14">
        <f>ROUND(I148*H148,2)</f>
        <v>0</v>
      </c>
      <c r="K148" s="13"/>
      <c r="L148" s="2"/>
      <c r="M148" s="24" t="s">
        <v>7</v>
      </c>
      <c r="N148" s="23" t="s">
        <v>6</v>
      </c>
      <c r="P148" s="22">
        <f>O148*H148</f>
        <v>0</v>
      </c>
      <c r="Q148" s="22">
        <v>0</v>
      </c>
      <c r="R148" s="22">
        <f>Q148*H148</f>
        <v>0</v>
      </c>
      <c r="S148" s="22">
        <v>0</v>
      </c>
      <c r="T148" s="21">
        <f>S148*H148</f>
        <v>0</v>
      </c>
      <c r="AR148" s="5" t="s">
        <v>1</v>
      </c>
      <c r="AT148" s="5" t="s">
        <v>5</v>
      </c>
      <c r="AU148" s="5" t="s">
        <v>4</v>
      </c>
      <c r="AY148" s="6" t="s">
        <v>3</v>
      </c>
      <c r="BE148" s="7">
        <f>IF(N148="základní",J148,0)</f>
        <v>0</v>
      </c>
      <c r="BF148" s="7">
        <f>IF(N148="snížená",J148,0)</f>
        <v>0</v>
      </c>
      <c r="BG148" s="7">
        <f>IF(N148="zákl. přenesená",J148,0)</f>
        <v>0</v>
      </c>
      <c r="BH148" s="7">
        <f>IF(N148="sníž. přenesená",J148,0)</f>
        <v>0</v>
      </c>
      <c r="BI148" s="7">
        <f>IF(N148="nulová",J148,0)</f>
        <v>0</v>
      </c>
      <c r="BJ148" s="6" t="s">
        <v>2</v>
      </c>
      <c r="BK148" s="7">
        <f>ROUND(I148*H148,2)</f>
        <v>0</v>
      </c>
      <c r="BL148" s="6" t="s">
        <v>1</v>
      </c>
      <c r="BM148" s="5" t="s">
        <v>95</v>
      </c>
    </row>
    <row r="149" spans="2:65" s="1" customFormat="1" ht="24.15" customHeight="1" x14ac:dyDescent="0.2">
      <c r="B149" s="2"/>
      <c r="C149" s="20" t="s">
        <v>92</v>
      </c>
      <c r="D149" s="20" t="s">
        <v>5</v>
      </c>
      <c r="E149" s="19" t="s">
        <v>94</v>
      </c>
      <c r="F149" s="18" t="s">
        <v>93</v>
      </c>
      <c r="G149" s="17" t="s">
        <v>58</v>
      </c>
      <c r="H149" s="16">
        <v>11</v>
      </c>
      <c r="I149" s="15"/>
      <c r="J149" s="14">
        <f>ROUND(I149*H149,2)</f>
        <v>0</v>
      </c>
      <c r="K149" s="13"/>
      <c r="L149" s="2"/>
      <c r="M149" s="24" t="s">
        <v>7</v>
      </c>
      <c r="N149" s="23" t="s">
        <v>6</v>
      </c>
      <c r="P149" s="22">
        <f>O149*H149</f>
        <v>0</v>
      </c>
      <c r="Q149" s="22">
        <v>0</v>
      </c>
      <c r="R149" s="22">
        <f>Q149*H149</f>
        <v>0</v>
      </c>
      <c r="S149" s="22">
        <v>0</v>
      </c>
      <c r="T149" s="21">
        <f>S149*H149</f>
        <v>0</v>
      </c>
      <c r="AR149" s="5" t="s">
        <v>1</v>
      </c>
      <c r="AT149" s="5" t="s">
        <v>5</v>
      </c>
      <c r="AU149" s="5" t="s">
        <v>4</v>
      </c>
      <c r="AY149" s="6" t="s">
        <v>3</v>
      </c>
      <c r="BE149" s="7">
        <f>IF(N149="základní",J149,0)</f>
        <v>0</v>
      </c>
      <c r="BF149" s="7">
        <f>IF(N149="snížená",J149,0)</f>
        <v>0</v>
      </c>
      <c r="BG149" s="7">
        <f>IF(N149="zákl. přenesená",J149,0)</f>
        <v>0</v>
      </c>
      <c r="BH149" s="7">
        <f>IF(N149="sníž. přenesená",J149,0)</f>
        <v>0</v>
      </c>
      <c r="BI149" s="7">
        <f>IF(N149="nulová",J149,0)</f>
        <v>0</v>
      </c>
      <c r="BJ149" s="6" t="s">
        <v>2</v>
      </c>
      <c r="BK149" s="7">
        <f>ROUND(I149*H149,2)</f>
        <v>0</v>
      </c>
      <c r="BL149" s="6" t="s">
        <v>1</v>
      </c>
      <c r="BM149" s="5" t="s">
        <v>92</v>
      </c>
    </row>
    <row r="150" spans="2:65" s="1" customFormat="1" ht="24.15" customHeight="1" x14ac:dyDescent="0.2">
      <c r="B150" s="2"/>
      <c r="C150" s="20" t="s">
        <v>89</v>
      </c>
      <c r="D150" s="20" t="s">
        <v>5</v>
      </c>
      <c r="E150" s="19" t="s">
        <v>91</v>
      </c>
      <c r="F150" s="18" t="s">
        <v>90</v>
      </c>
      <c r="G150" s="17" t="s">
        <v>58</v>
      </c>
      <c r="H150" s="16">
        <v>24</v>
      </c>
      <c r="I150" s="15"/>
      <c r="J150" s="14">
        <f>ROUND(I150*H150,2)</f>
        <v>0</v>
      </c>
      <c r="K150" s="13"/>
      <c r="L150" s="2"/>
      <c r="M150" s="24" t="s">
        <v>7</v>
      </c>
      <c r="N150" s="23" t="s">
        <v>6</v>
      </c>
      <c r="P150" s="22">
        <f>O150*H150</f>
        <v>0</v>
      </c>
      <c r="Q150" s="22">
        <v>0</v>
      </c>
      <c r="R150" s="22">
        <f>Q150*H150</f>
        <v>0</v>
      </c>
      <c r="S150" s="22">
        <v>0</v>
      </c>
      <c r="T150" s="21">
        <f>S150*H150</f>
        <v>0</v>
      </c>
      <c r="AR150" s="5" t="s">
        <v>1</v>
      </c>
      <c r="AT150" s="5" t="s">
        <v>5</v>
      </c>
      <c r="AU150" s="5" t="s">
        <v>4</v>
      </c>
      <c r="AY150" s="6" t="s">
        <v>3</v>
      </c>
      <c r="BE150" s="7">
        <f>IF(N150="základní",J150,0)</f>
        <v>0</v>
      </c>
      <c r="BF150" s="7">
        <f>IF(N150="snížená",J150,0)</f>
        <v>0</v>
      </c>
      <c r="BG150" s="7">
        <f>IF(N150="zákl. přenesená",J150,0)</f>
        <v>0</v>
      </c>
      <c r="BH150" s="7">
        <f>IF(N150="sníž. přenesená",J150,0)</f>
        <v>0</v>
      </c>
      <c r="BI150" s="7">
        <f>IF(N150="nulová",J150,0)</f>
        <v>0</v>
      </c>
      <c r="BJ150" s="6" t="s">
        <v>2</v>
      </c>
      <c r="BK150" s="7">
        <f>ROUND(I150*H150,2)</f>
        <v>0</v>
      </c>
      <c r="BL150" s="6" t="s">
        <v>1</v>
      </c>
      <c r="BM150" s="5" t="s">
        <v>89</v>
      </c>
    </row>
    <row r="151" spans="2:65" s="1" customFormat="1" ht="24.15" customHeight="1" x14ac:dyDescent="0.2">
      <c r="B151" s="2"/>
      <c r="C151" s="20" t="s">
        <v>86</v>
      </c>
      <c r="D151" s="20" t="s">
        <v>5</v>
      </c>
      <c r="E151" s="19" t="s">
        <v>88</v>
      </c>
      <c r="F151" s="18" t="s">
        <v>87</v>
      </c>
      <c r="G151" s="17" t="s">
        <v>58</v>
      </c>
      <c r="H151" s="16">
        <v>160</v>
      </c>
      <c r="I151" s="15"/>
      <c r="J151" s="14">
        <f>ROUND(I151*H151,2)</f>
        <v>0</v>
      </c>
      <c r="K151" s="13"/>
      <c r="L151" s="2"/>
      <c r="M151" s="24" t="s">
        <v>7</v>
      </c>
      <c r="N151" s="23" t="s">
        <v>6</v>
      </c>
      <c r="P151" s="22">
        <f>O151*H151</f>
        <v>0</v>
      </c>
      <c r="Q151" s="22">
        <v>0</v>
      </c>
      <c r="R151" s="22">
        <f>Q151*H151</f>
        <v>0</v>
      </c>
      <c r="S151" s="22">
        <v>0</v>
      </c>
      <c r="T151" s="21">
        <f>S151*H151</f>
        <v>0</v>
      </c>
      <c r="AR151" s="5" t="s">
        <v>1</v>
      </c>
      <c r="AT151" s="5" t="s">
        <v>5</v>
      </c>
      <c r="AU151" s="5" t="s">
        <v>4</v>
      </c>
      <c r="AY151" s="6" t="s">
        <v>3</v>
      </c>
      <c r="BE151" s="7">
        <f>IF(N151="základní",J151,0)</f>
        <v>0</v>
      </c>
      <c r="BF151" s="7">
        <f>IF(N151="snížená",J151,0)</f>
        <v>0</v>
      </c>
      <c r="BG151" s="7">
        <f>IF(N151="zákl. přenesená",J151,0)</f>
        <v>0</v>
      </c>
      <c r="BH151" s="7">
        <f>IF(N151="sníž. přenesená",J151,0)</f>
        <v>0</v>
      </c>
      <c r="BI151" s="7">
        <f>IF(N151="nulová",J151,0)</f>
        <v>0</v>
      </c>
      <c r="BJ151" s="6" t="s">
        <v>2</v>
      </c>
      <c r="BK151" s="7">
        <f>ROUND(I151*H151,2)</f>
        <v>0</v>
      </c>
      <c r="BL151" s="6" t="s">
        <v>1</v>
      </c>
      <c r="BM151" s="5" t="s">
        <v>86</v>
      </c>
    </row>
    <row r="152" spans="2:65" s="1" customFormat="1" ht="33" customHeight="1" x14ac:dyDescent="0.2">
      <c r="B152" s="2"/>
      <c r="C152" s="20" t="s">
        <v>83</v>
      </c>
      <c r="D152" s="20" t="s">
        <v>5</v>
      </c>
      <c r="E152" s="19" t="s">
        <v>85</v>
      </c>
      <c r="F152" s="18" t="s">
        <v>84</v>
      </c>
      <c r="G152" s="17" t="s">
        <v>49</v>
      </c>
      <c r="H152" s="16">
        <v>119.85</v>
      </c>
      <c r="I152" s="15"/>
      <c r="J152" s="14">
        <f>ROUND(I152*H152,2)</f>
        <v>0</v>
      </c>
      <c r="K152" s="13"/>
      <c r="L152" s="2"/>
      <c r="M152" s="24" t="s">
        <v>7</v>
      </c>
      <c r="N152" s="23" t="s">
        <v>6</v>
      </c>
      <c r="P152" s="22">
        <f>O152*H152</f>
        <v>0</v>
      </c>
      <c r="Q152" s="22">
        <v>0</v>
      </c>
      <c r="R152" s="22">
        <f>Q152*H152</f>
        <v>0</v>
      </c>
      <c r="S152" s="22">
        <v>0</v>
      </c>
      <c r="T152" s="21">
        <f>S152*H152</f>
        <v>0</v>
      </c>
      <c r="AR152" s="5" t="s">
        <v>1</v>
      </c>
      <c r="AT152" s="5" t="s">
        <v>5</v>
      </c>
      <c r="AU152" s="5" t="s">
        <v>4</v>
      </c>
      <c r="AY152" s="6" t="s">
        <v>3</v>
      </c>
      <c r="BE152" s="7">
        <f>IF(N152="základní",J152,0)</f>
        <v>0</v>
      </c>
      <c r="BF152" s="7">
        <f>IF(N152="snížená",J152,0)</f>
        <v>0</v>
      </c>
      <c r="BG152" s="7">
        <f>IF(N152="zákl. přenesená",J152,0)</f>
        <v>0</v>
      </c>
      <c r="BH152" s="7">
        <f>IF(N152="sníž. přenesená",J152,0)</f>
        <v>0</v>
      </c>
      <c r="BI152" s="7">
        <f>IF(N152="nulová",J152,0)</f>
        <v>0</v>
      </c>
      <c r="BJ152" s="6" t="s">
        <v>2</v>
      </c>
      <c r="BK152" s="7">
        <f>ROUND(I152*H152,2)</f>
        <v>0</v>
      </c>
      <c r="BL152" s="6" t="s">
        <v>1</v>
      </c>
      <c r="BM152" s="5" t="s">
        <v>83</v>
      </c>
    </row>
    <row r="153" spans="2:65" s="1" customFormat="1" ht="24.15" customHeight="1" x14ac:dyDescent="0.2">
      <c r="B153" s="2"/>
      <c r="C153" s="20" t="s">
        <v>79</v>
      </c>
      <c r="D153" s="20" t="s">
        <v>5</v>
      </c>
      <c r="E153" s="19" t="s">
        <v>82</v>
      </c>
      <c r="F153" s="18" t="s">
        <v>81</v>
      </c>
      <c r="G153" s="17" t="s">
        <v>80</v>
      </c>
      <c r="H153" s="16">
        <v>1.242</v>
      </c>
      <c r="I153" s="15"/>
      <c r="J153" s="14">
        <f>ROUND(I153*H153,2)</f>
        <v>0</v>
      </c>
      <c r="K153" s="13"/>
      <c r="L153" s="2"/>
      <c r="M153" s="24" t="s">
        <v>7</v>
      </c>
      <c r="N153" s="23" t="s">
        <v>6</v>
      </c>
      <c r="P153" s="22">
        <f>O153*H153</f>
        <v>0</v>
      </c>
      <c r="Q153" s="22">
        <v>0</v>
      </c>
      <c r="R153" s="22">
        <f>Q153*H153</f>
        <v>0</v>
      </c>
      <c r="S153" s="22">
        <v>0</v>
      </c>
      <c r="T153" s="21">
        <f>S153*H153</f>
        <v>0</v>
      </c>
      <c r="AR153" s="5" t="s">
        <v>1</v>
      </c>
      <c r="AT153" s="5" t="s">
        <v>5</v>
      </c>
      <c r="AU153" s="5" t="s">
        <v>4</v>
      </c>
      <c r="AY153" s="6" t="s">
        <v>3</v>
      </c>
      <c r="BE153" s="7">
        <f>IF(N153="základní",J153,0)</f>
        <v>0</v>
      </c>
      <c r="BF153" s="7">
        <f>IF(N153="snížená",J153,0)</f>
        <v>0</v>
      </c>
      <c r="BG153" s="7">
        <f>IF(N153="zákl. přenesená",J153,0)</f>
        <v>0</v>
      </c>
      <c r="BH153" s="7">
        <f>IF(N153="sníž. přenesená",J153,0)</f>
        <v>0</v>
      </c>
      <c r="BI153" s="7">
        <f>IF(N153="nulová",J153,0)</f>
        <v>0</v>
      </c>
      <c r="BJ153" s="6" t="s">
        <v>2</v>
      </c>
      <c r="BK153" s="7">
        <f>ROUND(I153*H153,2)</f>
        <v>0</v>
      </c>
      <c r="BL153" s="6" t="s">
        <v>1</v>
      </c>
      <c r="BM153" s="5" t="s">
        <v>79</v>
      </c>
    </row>
    <row r="154" spans="2:65" s="1" customFormat="1" ht="24.15" customHeight="1" x14ac:dyDescent="0.2">
      <c r="B154" s="2"/>
      <c r="C154" s="20" t="s">
        <v>76</v>
      </c>
      <c r="D154" s="20" t="s">
        <v>5</v>
      </c>
      <c r="E154" s="19" t="s">
        <v>78</v>
      </c>
      <c r="F154" s="18" t="s">
        <v>77</v>
      </c>
      <c r="G154" s="17" t="s">
        <v>49</v>
      </c>
      <c r="H154" s="16">
        <v>57.6</v>
      </c>
      <c r="I154" s="15"/>
      <c r="J154" s="14">
        <f>ROUND(I154*H154,2)</f>
        <v>0</v>
      </c>
      <c r="K154" s="13"/>
      <c r="L154" s="2"/>
      <c r="M154" s="24" t="s">
        <v>7</v>
      </c>
      <c r="N154" s="23" t="s">
        <v>6</v>
      </c>
      <c r="P154" s="22">
        <f>O154*H154</f>
        <v>0</v>
      </c>
      <c r="Q154" s="22">
        <v>1.16E-3</v>
      </c>
      <c r="R154" s="22">
        <f>Q154*H154</f>
        <v>6.6816E-2</v>
      </c>
      <c r="S154" s="22">
        <v>0</v>
      </c>
      <c r="T154" s="21">
        <f>S154*H154</f>
        <v>0</v>
      </c>
      <c r="AR154" s="5" t="s">
        <v>1</v>
      </c>
      <c r="AT154" s="5" t="s">
        <v>5</v>
      </c>
      <c r="AU154" s="5" t="s">
        <v>4</v>
      </c>
      <c r="AY154" s="6" t="s">
        <v>3</v>
      </c>
      <c r="BE154" s="7">
        <f>IF(N154="základní",J154,0)</f>
        <v>0</v>
      </c>
      <c r="BF154" s="7">
        <f>IF(N154="snížená",J154,0)</f>
        <v>0</v>
      </c>
      <c r="BG154" s="7">
        <f>IF(N154="zákl. přenesená",J154,0)</f>
        <v>0</v>
      </c>
      <c r="BH154" s="7">
        <f>IF(N154="sníž. přenesená",J154,0)</f>
        <v>0</v>
      </c>
      <c r="BI154" s="7">
        <f>IF(N154="nulová",J154,0)</f>
        <v>0</v>
      </c>
      <c r="BJ154" s="6" t="s">
        <v>2</v>
      </c>
      <c r="BK154" s="7">
        <f>ROUND(I154*H154,2)</f>
        <v>0</v>
      </c>
      <c r="BL154" s="6" t="s">
        <v>1</v>
      </c>
      <c r="BM154" s="5" t="s">
        <v>76</v>
      </c>
    </row>
    <row r="155" spans="2:65" s="1" customFormat="1" ht="24.15" customHeight="1" x14ac:dyDescent="0.2">
      <c r="B155" s="2"/>
      <c r="C155" s="20" t="s">
        <v>73</v>
      </c>
      <c r="D155" s="20" t="s">
        <v>5</v>
      </c>
      <c r="E155" s="19" t="s">
        <v>75</v>
      </c>
      <c r="F155" s="18" t="s">
        <v>74</v>
      </c>
      <c r="G155" s="17" t="s">
        <v>49</v>
      </c>
      <c r="H155" s="16">
        <v>57.6</v>
      </c>
      <c r="I155" s="15"/>
      <c r="J155" s="14">
        <f>ROUND(I155*H155,2)</f>
        <v>0</v>
      </c>
      <c r="K155" s="13"/>
      <c r="L155" s="2"/>
      <c r="M155" s="24" t="s">
        <v>7</v>
      </c>
      <c r="N155" s="23" t="s">
        <v>6</v>
      </c>
      <c r="P155" s="22">
        <f>O155*H155</f>
        <v>0</v>
      </c>
      <c r="Q155" s="22">
        <v>0</v>
      </c>
      <c r="R155" s="22">
        <f>Q155*H155</f>
        <v>0</v>
      </c>
      <c r="S155" s="22">
        <v>0</v>
      </c>
      <c r="T155" s="21">
        <f>S155*H155</f>
        <v>0</v>
      </c>
      <c r="AR155" s="5" t="s">
        <v>1</v>
      </c>
      <c r="AT155" s="5" t="s">
        <v>5</v>
      </c>
      <c r="AU155" s="5" t="s">
        <v>4</v>
      </c>
      <c r="AY155" s="6" t="s">
        <v>3</v>
      </c>
      <c r="BE155" s="7">
        <f>IF(N155="základní",J155,0)</f>
        <v>0</v>
      </c>
      <c r="BF155" s="7">
        <f>IF(N155="snížená",J155,0)</f>
        <v>0</v>
      </c>
      <c r="BG155" s="7">
        <f>IF(N155="zákl. přenesená",J155,0)</f>
        <v>0</v>
      </c>
      <c r="BH155" s="7">
        <f>IF(N155="sníž. přenesená",J155,0)</f>
        <v>0</v>
      </c>
      <c r="BI155" s="7">
        <f>IF(N155="nulová",J155,0)</f>
        <v>0</v>
      </c>
      <c r="BJ155" s="6" t="s">
        <v>2</v>
      </c>
      <c r="BK155" s="7">
        <f>ROUND(I155*H155,2)</f>
        <v>0</v>
      </c>
      <c r="BL155" s="6" t="s">
        <v>1</v>
      </c>
      <c r="BM155" s="5" t="s">
        <v>73</v>
      </c>
    </row>
    <row r="156" spans="2:65" s="1" customFormat="1" ht="24.15" customHeight="1" x14ac:dyDescent="0.2">
      <c r="B156" s="2"/>
      <c r="C156" s="20" t="s">
        <v>70</v>
      </c>
      <c r="D156" s="20" t="s">
        <v>5</v>
      </c>
      <c r="E156" s="19" t="s">
        <v>72</v>
      </c>
      <c r="F156" s="18" t="s">
        <v>71</v>
      </c>
      <c r="G156" s="17" t="s">
        <v>58</v>
      </c>
      <c r="H156" s="16">
        <v>35</v>
      </c>
      <c r="I156" s="15"/>
      <c r="J156" s="14">
        <f>ROUND(I156*H156,2)</f>
        <v>0</v>
      </c>
      <c r="K156" s="13"/>
      <c r="L156" s="2"/>
      <c r="M156" s="24" t="s">
        <v>7</v>
      </c>
      <c r="N156" s="23" t="s">
        <v>6</v>
      </c>
      <c r="P156" s="22">
        <f>O156*H156</f>
        <v>0</v>
      </c>
      <c r="Q156" s="22">
        <v>0</v>
      </c>
      <c r="R156" s="22">
        <f>Q156*H156</f>
        <v>0</v>
      </c>
      <c r="S156" s="22">
        <v>0</v>
      </c>
      <c r="T156" s="21">
        <f>S156*H156</f>
        <v>0</v>
      </c>
      <c r="AR156" s="5" t="s">
        <v>1</v>
      </c>
      <c r="AT156" s="5" t="s">
        <v>5</v>
      </c>
      <c r="AU156" s="5" t="s">
        <v>4</v>
      </c>
      <c r="AY156" s="6" t="s">
        <v>3</v>
      </c>
      <c r="BE156" s="7">
        <f>IF(N156="základní",J156,0)</f>
        <v>0</v>
      </c>
      <c r="BF156" s="7">
        <f>IF(N156="snížená",J156,0)</f>
        <v>0</v>
      </c>
      <c r="BG156" s="7">
        <f>IF(N156="zákl. přenesená",J156,0)</f>
        <v>0</v>
      </c>
      <c r="BH156" s="7">
        <f>IF(N156="sníž. přenesená",J156,0)</f>
        <v>0</v>
      </c>
      <c r="BI156" s="7">
        <f>IF(N156="nulová",J156,0)</f>
        <v>0</v>
      </c>
      <c r="BJ156" s="6" t="s">
        <v>2</v>
      </c>
      <c r="BK156" s="7">
        <f>ROUND(I156*H156,2)</f>
        <v>0</v>
      </c>
      <c r="BL156" s="6" t="s">
        <v>1</v>
      </c>
      <c r="BM156" s="5" t="s">
        <v>70</v>
      </c>
    </row>
    <row r="157" spans="2:65" s="1" customFormat="1" ht="24.15" customHeight="1" x14ac:dyDescent="0.2">
      <c r="B157" s="2"/>
      <c r="C157" s="20" t="s">
        <v>67</v>
      </c>
      <c r="D157" s="20" t="s">
        <v>5</v>
      </c>
      <c r="E157" s="19" t="s">
        <v>69</v>
      </c>
      <c r="F157" s="18" t="s">
        <v>68</v>
      </c>
      <c r="G157" s="17" t="s">
        <v>58</v>
      </c>
      <c r="H157" s="16">
        <v>160</v>
      </c>
      <c r="I157" s="15"/>
      <c r="J157" s="14">
        <f>ROUND(I157*H157,2)</f>
        <v>0</v>
      </c>
      <c r="K157" s="13"/>
      <c r="L157" s="2"/>
      <c r="M157" s="24" t="s">
        <v>7</v>
      </c>
      <c r="N157" s="23" t="s">
        <v>6</v>
      </c>
      <c r="P157" s="22">
        <f>O157*H157</f>
        <v>0</v>
      </c>
      <c r="Q157" s="22">
        <v>0</v>
      </c>
      <c r="R157" s="22">
        <f>Q157*H157</f>
        <v>0</v>
      </c>
      <c r="S157" s="22">
        <v>0</v>
      </c>
      <c r="T157" s="21">
        <f>S157*H157</f>
        <v>0</v>
      </c>
      <c r="AR157" s="5" t="s">
        <v>1</v>
      </c>
      <c r="AT157" s="5" t="s">
        <v>5</v>
      </c>
      <c r="AU157" s="5" t="s">
        <v>4</v>
      </c>
      <c r="AY157" s="6" t="s">
        <v>3</v>
      </c>
      <c r="BE157" s="7">
        <f>IF(N157="základní",J157,0)</f>
        <v>0</v>
      </c>
      <c r="BF157" s="7">
        <f>IF(N157="snížená",J157,0)</f>
        <v>0</v>
      </c>
      <c r="BG157" s="7">
        <f>IF(N157="zákl. přenesená",J157,0)</f>
        <v>0</v>
      </c>
      <c r="BH157" s="7">
        <f>IF(N157="sníž. přenesená",J157,0)</f>
        <v>0</v>
      </c>
      <c r="BI157" s="7">
        <f>IF(N157="nulová",J157,0)</f>
        <v>0</v>
      </c>
      <c r="BJ157" s="6" t="s">
        <v>2</v>
      </c>
      <c r="BK157" s="7">
        <f>ROUND(I157*H157,2)</f>
        <v>0</v>
      </c>
      <c r="BL157" s="6" t="s">
        <v>1</v>
      </c>
      <c r="BM157" s="5" t="s">
        <v>67</v>
      </c>
    </row>
    <row r="158" spans="2:65" s="1" customFormat="1" ht="16.5" customHeight="1" x14ac:dyDescent="0.2">
      <c r="B158" s="2"/>
      <c r="C158" s="20" t="s">
        <v>64</v>
      </c>
      <c r="D158" s="20" t="s">
        <v>5</v>
      </c>
      <c r="E158" s="19" t="s">
        <v>66</v>
      </c>
      <c r="F158" s="18" t="s">
        <v>65</v>
      </c>
      <c r="G158" s="17" t="s">
        <v>58</v>
      </c>
      <c r="H158" s="16">
        <v>194</v>
      </c>
      <c r="I158" s="15"/>
      <c r="J158" s="14">
        <f>ROUND(I158*H158,2)</f>
        <v>0</v>
      </c>
      <c r="K158" s="13"/>
      <c r="L158" s="2"/>
      <c r="M158" s="24" t="s">
        <v>7</v>
      </c>
      <c r="N158" s="23" t="s">
        <v>6</v>
      </c>
      <c r="P158" s="22">
        <f>O158*H158</f>
        <v>0</v>
      </c>
      <c r="Q158" s="22">
        <v>1.2E-4</v>
      </c>
      <c r="R158" s="22">
        <f>Q158*H158</f>
        <v>2.3280000000000002E-2</v>
      </c>
      <c r="S158" s="22">
        <v>0</v>
      </c>
      <c r="T158" s="21">
        <f>S158*H158</f>
        <v>0</v>
      </c>
      <c r="AR158" s="5" t="s">
        <v>1</v>
      </c>
      <c r="AT158" s="5" t="s">
        <v>5</v>
      </c>
      <c r="AU158" s="5" t="s">
        <v>4</v>
      </c>
      <c r="AY158" s="6" t="s">
        <v>3</v>
      </c>
      <c r="BE158" s="7">
        <f>IF(N158="základní",J158,0)</f>
        <v>0</v>
      </c>
      <c r="BF158" s="7">
        <f>IF(N158="snížená",J158,0)</f>
        <v>0</v>
      </c>
      <c r="BG158" s="7">
        <f>IF(N158="zákl. přenesená",J158,0)</f>
        <v>0</v>
      </c>
      <c r="BH158" s="7">
        <f>IF(N158="sníž. přenesená",J158,0)</f>
        <v>0</v>
      </c>
      <c r="BI158" s="7">
        <f>IF(N158="nulová",J158,0)</f>
        <v>0</v>
      </c>
      <c r="BJ158" s="6" t="s">
        <v>2</v>
      </c>
      <c r="BK158" s="7">
        <f>ROUND(I158*H158,2)</f>
        <v>0</v>
      </c>
      <c r="BL158" s="6" t="s">
        <v>1</v>
      </c>
      <c r="BM158" s="5" t="s">
        <v>64</v>
      </c>
    </row>
    <row r="159" spans="2:65" s="1" customFormat="1" ht="24.15" customHeight="1" x14ac:dyDescent="0.2">
      <c r="B159" s="2"/>
      <c r="C159" s="20" t="s">
        <v>61</v>
      </c>
      <c r="D159" s="20" t="s">
        <v>5</v>
      </c>
      <c r="E159" s="19" t="s">
        <v>63</v>
      </c>
      <c r="F159" s="18" t="s">
        <v>62</v>
      </c>
      <c r="G159" s="17" t="s">
        <v>58</v>
      </c>
      <c r="H159" s="16">
        <v>30</v>
      </c>
      <c r="I159" s="15"/>
      <c r="J159" s="14">
        <f>ROUND(I159*H159,2)</f>
        <v>0</v>
      </c>
      <c r="K159" s="13"/>
      <c r="L159" s="2"/>
      <c r="M159" s="24" t="s">
        <v>7</v>
      </c>
      <c r="N159" s="23" t="s">
        <v>6</v>
      </c>
      <c r="P159" s="22">
        <f>O159*H159</f>
        <v>0</v>
      </c>
      <c r="Q159" s="22">
        <v>0.108</v>
      </c>
      <c r="R159" s="22">
        <f>Q159*H159</f>
        <v>3.2399999999999998</v>
      </c>
      <c r="S159" s="22">
        <v>0</v>
      </c>
      <c r="T159" s="21">
        <f>S159*H159</f>
        <v>0</v>
      </c>
      <c r="AR159" s="5" t="s">
        <v>1</v>
      </c>
      <c r="AT159" s="5" t="s">
        <v>5</v>
      </c>
      <c r="AU159" s="5" t="s">
        <v>4</v>
      </c>
      <c r="AY159" s="6" t="s">
        <v>3</v>
      </c>
      <c r="BE159" s="7">
        <f>IF(N159="základní",J159,0)</f>
        <v>0</v>
      </c>
      <c r="BF159" s="7">
        <f>IF(N159="snížená",J159,0)</f>
        <v>0</v>
      </c>
      <c r="BG159" s="7">
        <f>IF(N159="zákl. přenesená",J159,0)</f>
        <v>0</v>
      </c>
      <c r="BH159" s="7">
        <f>IF(N159="sníž. přenesená",J159,0)</f>
        <v>0</v>
      </c>
      <c r="BI159" s="7">
        <f>IF(N159="nulová",J159,0)</f>
        <v>0</v>
      </c>
      <c r="BJ159" s="6" t="s">
        <v>2</v>
      </c>
      <c r="BK159" s="7">
        <f>ROUND(I159*H159,2)</f>
        <v>0</v>
      </c>
      <c r="BL159" s="6" t="s">
        <v>1</v>
      </c>
      <c r="BM159" s="5" t="s">
        <v>61</v>
      </c>
    </row>
    <row r="160" spans="2:65" s="1" customFormat="1" ht="24.15" customHeight="1" x14ac:dyDescent="0.2">
      <c r="B160" s="2"/>
      <c r="C160" s="49" t="s">
        <v>55</v>
      </c>
      <c r="D160" s="49" t="s">
        <v>56</v>
      </c>
      <c r="E160" s="48" t="s">
        <v>60</v>
      </c>
      <c r="F160" s="47" t="s">
        <v>59</v>
      </c>
      <c r="G160" s="46" t="s">
        <v>58</v>
      </c>
      <c r="H160" s="45">
        <v>30.9</v>
      </c>
      <c r="I160" s="44"/>
      <c r="J160" s="43">
        <f>ROUND(I160*H160,2)</f>
        <v>0</v>
      </c>
      <c r="K160" s="42"/>
      <c r="L160" s="41"/>
      <c r="M160" s="40" t="s">
        <v>7</v>
      </c>
      <c r="N160" s="39" t="s">
        <v>6</v>
      </c>
      <c r="P160" s="22">
        <f>O160*H160</f>
        <v>0</v>
      </c>
      <c r="Q160" s="22">
        <v>5.5000000000000003E-4</v>
      </c>
      <c r="R160" s="22">
        <f>Q160*H160</f>
        <v>1.6995E-2</v>
      </c>
      <c r="S160" s="22">
        <v>0</v>
      </c>
      <c r="T160" s="21">
        <f>S160*H160</f>
        <v>0</v>
      </c>
      <c r="AR160" s="5" t="s">
        <v>57</v>
      </c>
      <c r="AT160" s="5" t="s">
        <v>56</v>
      </c>
      <c r="AU160" s="5" t="s">
        <v>4</v>
      </c>
      <c r="AY160" s="6" t="s">
        <v>3</v>
      </c>
      <c r="BE160" s="7">
        <f>IF(N160="základní",J160,0)</f>
        <v>0</v>
      </c>
      <c r="BF160" s="7">
        <f>IF(N160="snížená",J160,0)</f>
        <v>0</v>
      </c>
      <c r="BG160" s="7">
        <f>IF(N160="zákl. přenesená",J160,0)</f>
        <v>0</v>
      </c>
      <c r="BH160" s="7">
        <f>IF(N160="sníž. přenesená",J160,0)</f>
        <v>0</v>
      </c>
      <c r="BI160" s="7">
        <f>IF(N160="nulová",J160,0)</f>
        <v>0</v>
      </c>
      <c r="BJ160" s="6" t="s">
        <v>2</v>
      </c>
      <c r="BK160" s="7">
        <f>ROUND(I160*H160,2)</f>
        <v>0</v>
      </c>
      <c r="BL160" s="6" t="s">
        <v>1</v>
      </c>
      <c r="BM160" s="5" t="s">
        <v>55</v>
      </c>
    </row>
    <row r="161" spans="2:65" s="1" customFormat="1" ht="24.15" customHeight="1" x14ac:dyDescent="0.2">
      <c r="B161" s="2"/>
      <c r="C161" s="20" t="s">
        <v>52</v>
      </c>
      <c r="D161" s="20" t="s">
        <v>5</v>
      </c>
      <c r="E161" s="19" t="s">
        <v>54</v>
      </c>
      <c r="F161" s="18" t="s">
        <v>53</v>
      </c>
      <c r="G161" s="17" t="s">
        <v>19</v>
      </c>
      <c r="H161" s="16">
        <v>10</v>
      </c>
      <c r="I161" s="15"/>
      <c r="J161" s="14">
        <f>ROUND(I161*H161,2)</f>
        <v>0</v>
      </c>
      <c r="K161" s="13"/>
      <c r="L161" s="2"/>
      <c r="M161" s="24" t="s">
        <v>7</v>
      </c>
      <c r="N161" s="23" t="s">
        <v>6</v>
      </c>
      <c r="P161" s="22">
        <f>O161*H161</f>
        <v>0</v>
      </c>
      <c r="Q161" s="22">
        <v>2.8150000000000001E-2</v>
      </c>
      <c r="R161" s="22">
        <f>Q161*H161</f>
        <v>0.28150000000000003</v>
      </c>
      <c r="S161" s="22">
        <v>0</v>
      </c>
      <c r="T161" s="21">
        <f>S161*H161</f>
        <v>0</v>
      </c>
      <c r="AR161" s="5" t="s">
        <v>1</v>
      </c>
      <c r="AT161" s="5" t="s">
        <v>5</v>
      </c>
      <c r="AU161" s="5" t="s">
        <v>4</v>
      </c>
      <c r="AY161" s="6" t="s">
        <v>3</v>
      </c>
      <c r="BE161" s="7">
        <f>IF(N161="základní",J161,0)</f>
        <v>0</v>
      </c>
      <c r="BF161" s="7">
        <f>IF(N161="snížená",J161,0)</f>
        <v>0</v>
      </c>
      <c r="BG161" s="7">
        <f>IF(N161="zákl. přenesená",J161,0)</f>
        <v>0</v>
      </c>
      <c r="BH161" s="7">
        <f>IF(N161="sníž. přenesená",J161,0)</f>
        <v>0</v>
      </c>
      <c r="BI161" s="7">
        <f>IF(N161="nulová",J161,0)</f>
        <v>0</v>
      </c>
      <c r="BJ161" s="6" t="s">
        <v>2</v>
      </c>
      <c r="BK161" s="7">
        <f>ROUND(I161*H161,2)</f>
        <v>0</v>
      </c>
      <c r="BL161" s="6" t="s">
        <v>1</v>
      </c>
      <c r="BM161" s="5" t="s">
        <v>52</v>
      </c>
    </row>
    <row r="162" spans="2:65" s="1" customFormat="1" ht="24.15" customHeight="1" x14ac:dyDescent="0.2">
      <c r="B162" s="2"/>
      <c r="C162" s="20" t="s">
        <v>48</v>
      </c>
      <c r="D162" s="20" t="s">
        <v>5</v>
      </c>
      <c r="E162" s="19" t="s">
        <v>51</v>
      </c>
      <c r="F162" s="18" t="s">
        <v>50</v>
      </c>
      <c r="G162" s="17" t="s">
        <v>49</v>
      </c>
      <c r="H162" s="16">
        <v>12</v>
      </c>
      <c r="I162" s="15"/>
      <c r="J162" s="14">
        <f>ROUND(I162*H162,2)</f>
        <v>0</v>
      </c>
      <c r="K162" s="13"/>
      <c r="L162" s="2"/>
      <c r="M162" s="24" t="s">
        <v>7</v>
      </c>
      <c r="N162" s="23" t="s">
        <v>6</v>
      </c>
      <c r="P162" s="22">
        <f>O162*H162</f>
        <v>0</v>
      </c>
      <c r="Q162" s="22">
        <v>0</v>
      </c>
      <c r="R162" s="22">
        <f>Q162*H162</f>
        <v>0</v>
      </c>
      <c r="S162" s="22">
        <v>0</v>
      </c>
      <c r="T162" s="21">
        <f>S162*H162</f>
        <v>0</v>
      </c>
      <c r="AR162" s="5" t="s">
        <v>1</v>
      </c>
      <c r="AT162" s="5" t="s">
        <v>5</v>
      </c>
      <c r="AU162" s="5" t="s">
        <v>4</v>
      </c>
      <c r="AY162" s="6" t="s">
        <v>3</v>
      </c>
      <c r="BE162" s="7">
        <f>IF(N162="základní",J162,0)</f>
        <v>0</v>
      </c>
      <c r="BF162" s="7">
        <f>IF(N162="snížená",J162,0)</f>
        <v>0</v>
      </c>
      <c r="BG162" s="7">
        <f>IF(N162="zákl. přenesená",J162,0)</f>
        <v>0</v>
      </c>
      <c r="BH162" s="7">
        <f>IF(N162="sníž. přenesená",J162,0)</f>
        <v>0</v>
      </c>
      <c r="BI162" s="7">
        <f>IF(N162="nulová",J162,0)</f>
        <v>0</v>
      </c>
      <c r="BJ162" s="6" t="s">
        <v>2</v>
      </c>
      <c r="BK162" s="7">
        <f>ROUND(I162*H162,2)</f>
        <v>0</v>
      </c>
      <c r="BL162" s="6" t="s">
        <v>1</v>
      </c>
      <c r="BM162" s="5" t="s">
        <v>48</v>
      </c>
    </row>
    <row r="163" spans="2:65" s="1" customFormat="1" ht="37.799999999999997" customHeight="1" x14ac:dyDescent="0.2">
      <c r="B163" s="2"/>
      <c r="C163" s="20" t="s">
        <v>45</v>
      </c>
      <c r="D163" s="20" t="s">
        <v>5</v>
      </c>
      <c r="E163" s="19" t="s">
        <v>47</v>
      </c>
      <c r="F163" s="18" t="s">
        <v>46</v>
      </c>
      <c r="G163" s="17" t="s">
        <v>19</v>
      </c>
      <c r="H163" s="16">
        <v>7</v>
      </c>
      <c r="I163" s="15"/>
      <c r="J163" s="14">
        <f>ROUND(I163*H163,2)</f>
        <v>0</v>
      </c>
      <c r="K163" s="13"/>
      <c r="L163" s="2"/>
      <c r="M163" s="24" t="s">
        <v>7</v>
      </c>
      <c r="N163" s="23" t="s">
        <v>6</v>
      </c>
      <c r="P163" s="22">
        <f>O163*H163</f>
        <v>0</v>
      </c>
      <c r="Q163" s="22">
        <v>0.22675000000000001</v>
      </c>
      <c r="R163" s="22">
        <f>Q163*H163</f>
        <v>1.58725</v>
      </c>
      <c r="S163" s="22">
        <v>0</v>
      </c>
      <c r="T163" s="21">
        <f>S163*H163</f>
        <v>0</v>
      </c>
      <c r="AR163" s="5" t="s">
        <v>1</v>
      </c>
      <c r="AT163" s="5" t="s">
        <v>5</v>
      </c>
      <c r="AU163" s="5" t="s">
        <v>4</v>
      </c>
      <c r="AY163" s="6" t="s">
        <v>3</v>
      </c>
      <c r="BE163" s="7">
        <f>IF(N163="základní",J163,0)</f>
        <v>0</v>
      </c>
      <c r="BF163" s="7">
        <f>IF(N163="snížená",J163,0)</f>
        <v>0</v>
      </c>
      <c r="BG163" s="7">
        <f>IF(N163="zákl. přenesená",J163,0)</f>
        <v>0</v>
      </c>
      <c r="BH163" s="7">
        <f>IF(N163="sníž. přenesená",J163,0)</f>
        <v>0</v>
      </c>
      <c r="BI163" s="7">
        <f>IF(N163="nulová",J163,0)</f>
        <v>0</v>
      </c>
      <c r="BJ163" s="6" t="s">
        <v>2</v>
      </c>
      <c r="BK163" s="7">
        <f>ROUND(I163*H163,2)</f>
        <v>0</v>
      </c>
      <c r="BL163" s="6" t="s">
        <v>1</v>
      </c>
      <c r="BM163" s="5" t="s">
        <v>45</v>
      </c>
    </row>
    <row r="164" spans="2:65" s="1" customFormat="1" ht="16.5" customHeight="1" x14ac:dyDescent="0.2">
      <c r="B164" s="2"/>
      <c r="C164" s="20" t="s">
        <v>42</v>
      </c>
      <c r="D164" s="20" t="s">
        <v>5</v>
      </c>
      <c r="E164" s="19" t="s">
        <v>44</v>
      </c>
      <c r="F164" s="18" t="s">
        <v>43</v>
      </c>
      <c r="G164" s="17" t="s">
        <v>36</v>
      </c>
      <c r="H164" s="38"/>
      <c r="I164" s="15"/>
      <c r="J164" s="14">
        <f>ROUND(I164*H164,2)</f>
        <v>0</v>
      </c>
      <c r="K164" s="13"/>
      <c r="L164" s="2"/>
      <c r="M164" s="24" t="s">
        <v>7</v>
      </c>
      <c r="N164" s="23" t="s">
        <v>6</v>
      </c>
      <c r="P164" s="22">
        <f>O164*H164</f>
        <v>0</v>
      </c>
      <c r="Q164" s="22">
        <v>0</v>
      </c>
      <c r="R164" s="22">
        <f>Q164*H164</f>
        <v>0</v>
      </c>
      <c r="S164" s="22">
        <v>0</v>
      </c>
      <c r="T164" s="21">
        <f>S164*H164</f>
        <v>0</v>
      </c>
      <c r="AR164" s="5" t="s">
        <v>1</v>
      </c>
      <c r="AT164" s="5" t="s">
        <v>5</v>
      </c>
      <c r="AU164" s="5" t="s">
        <v>4</v>
      </c>
      <c r="AY164" s="6" t="s">
        <v>3</v>
      </c>
      <c r="BE164" s="7">
        <f>IF(N164="základní",J164,0)</f>
        <v>0</v>
      </c>
      <c r="BF164" s="7">
        <f>IF(N164="snížená",J164,0)</f>
        <v>0</v>
      </c>
      <c r="BG164" s="7">
        <f>IF(N164="zákl. přenesená",J164,0)</f>
        <v>0</v>
      </c>
      <c r="BH164" s="7">
        <f>IF(N164="sníž. přenesená",J164,0)</f>
        <v>0</v>
      </c>
      <c r="BI164" s="7">
        <f>IF(N164="nulová",J164,0)</f>
        <v>0</v>
      </c>
      <c r="BJ164" s="6" t="s">
        <v>2</v>
      </c>
      <c r="BK164" s="7">
        <f>ROUND(I164*H164,2)</f>
        <v>0</v>
      </c>
      <c r="BL164" s="6" t="s">
        <v>1</v>
      </c>
      <c r="BM164" s="5" t="s">
        <v>42</v>
      </c>
    </row>
    <row r="165" spans="2:65" s="1" customFormat="1" ht="16.5" customHeight="1" x14ac:dyDescent="0.2">
      <c r="B165" s="2"/>
      <c r="C165" s="20" t="s">
        <v>39</v>
      </c>
      <c r="D165" s="20" t="s">
        <v>5</v>
      </c>
      <c r="E165" s="19" t="s">
        <v>41</v>
      </c>
      <c r="F165" s="18" t="s">
        <v>40</v>
      </c>
      <c r="G165" s="17" t="s">
        <v>36</v>
      </c>
      <c r="H165" s="38"/>
      <c r="I165" s="15"/>
      <c r="J165" s="14">
        <f>ROUND(I165*H165,2)</f>
        <v>0</v>
      </c>
      <c r="K165" s="13"/>
      <c r="L165" s="2"/>
      <c r="M165" s="24" t="s">
        <v>7</v>
      </c>
      <c r="N165" s="23" t="s">
        <v>6</v>
      </c>
      <c r="P165" s="22">
        <f>O165*H165</f>
        <v>0</v>
      </c>
      <c r="Q165" s="22">
        <v>0</v>
      </c>
      <c r="R165" s="22">
        <f>Q165*H165</f>
        <v>0</v>
      </c>
      <c r="S165" s="22">
        <v>0</v>
      </c>
      <c r="T165" s="21">
        <f>S165*H165</f>
        <v>0</v>
      </c>
      <c r="AR165" s="5" t="s">
        <v>1</v>
      </c>
      <c r="AT165" s="5" t="s">
        <v>5</v>
      </c>
      <c r="AU165" s="5" t="s">
        <v>4</v>
      </c>
      <c r="AY165" s="6" t="s">
        <v>3</v>
      </c>
      <c r="BE165" s="7">
        <f>IF(N165="základní",J165,0)</f>
        <v>0</v>
      </c>
      <c r="BF165" s="7">
        <f>IF(N165="snížená",J165,0)</f>
        <v>0</v>
      </c>
      <c r="BG165" s="7">
        <f>IF(N165="zákl. přenesená",J165,0)</f>
        <v>0</v>
      </c>
      <c r="BH165" s="7">
        <f>IF(N165="sníž. přenesená",J165,0)</f>
        <v>0</v>
      </c>
      <c r="BI165" s="7">
        <f>IF(N165="nulová",J165,0)</f>
        <v>0</v>
      </c>
      <c r="BJ165" s="6" t="s">
        <v>2</v>
      </c>
      <c r="BK165" s="7">
        <f>ROUND(I165*H165,2)</f>
        <v>0</v>
      </c>
      <c r="BL165" s="6" t="s">
        <v>1</v>
      </c>
      <c r="BM165" s="5" t="s">
        <v>39</v>
      </c>
    </row>
    <row r="166" spans="2:65" s="1" customFormat="1" ht="16.5" customHeight="1" x14ac:dyDescent="0.2">
      <c r="B166" s="2"/>
      <c r="C166" s="20" t="s">
        <v>35</v>
      </c>
      <c r="D166" s="20" t="s">
        <v>5</v>
      </c>
      <c r="E166" s="19" t="s">
        <v>38</v>
      </c>
      <c r="F166" s="18" t="s">
        <v>37</v>
      </c>
      <c r="G166" s="17" t="s">
        <v>36</v>
      </c>
      <c r="H166" s="38"/>
      <c r="I166" s="15"/>
      <c r="J166" s="14">
        <f>ROUND(I166*H166,2)</f>
        <v>0</v>
      </c>
      <c r="K166" s="13"/>
      <c r="L166" s="2"/>
      <c r="M166" s="24" t="s">
        <v>7</v>
      </c>
      <c r="N166" s="23" t="s">
        <v>6</v>
      </c>
      <c r="P166" s="22">
        <f>O166*H166</f>
        <v>0</v>
      </c>
      <c r="Q166" s="22">
        <v>0</v>
      </c>
      <c r="R166" s="22">
        <f>Q166*H166</f>
        <v>0</v>
      </c>
      <c r="S166" s="22">
        <v>0</v>
      </c>
      <c r="T166" s="21">
        <f>S166*H166</f>
        <v>0</v>
      </c>
      <c r="AR166" s="5" t="s">
        <v>1</v>
      </c>
      <c r="AT166" s="5" t="s">
        <v>5</v>
      </c>
      <c r="AU166" s="5" t="s">
        <v>4</v>
      </c>
      <c r="AY166" s="6" t="s">
        <v>3</v>
      </c>
      <c r="BE166" s="7">
        <f>IF(N166="základní",J166,0)</f>
        <v>0</v>
      </c>
      <c r="BF166" s="7">
        <f>IF(N166="snížená",J166,0)</f>
        <v>0</v>
      </c>
      <c r="BG166" s="7">
        <f>IF(N166="zákl. přenesená",J166,0)</f>
        <v>0</v>
      </c>
      <c r="BH166" s="7">
        <f>IF(N166="sníž. přenesená",J166,0)</f>
        <v>0</v>
      </c>
      <c r="BI166" s="7">
        <f>IF(N166="nulová",J166,0)</f>
        <v>0</v>
      </c>
      <c r="BJ166" s="6" t="s">
        <v>2</v>
      </c>
      <c r="BK166" s="7">
        <f>ROUND(I166*H166,2)</f>
        <v>0</v>
      </c>
      <c r="BL166" s="6" t="s">
        <v>1</v>
      </c>
      <c r="BM166" s="5" t="s">
        <v>35</v>
      </c>
    </row>
    <row r="167" spans="2:65" s="25" customFormat="1" ht="25.95" customHeight="1" x14ac:dyDescent="0.25">
      <c r="B167" s="32"/>
      <c r="D167" s="27" t="s">
        <v>30</v>
      </c>
      <c r="E167" s="37" t="s">
        <v>34</v>
      </c>
      <c r="F167" s="37" t="s">
        <v>34</v>
      </c>
      <c r="I167" s="34"/>
      <c r="J167" s="36">
        <f>BK167</f>
        <v>0</v>
      </c>
      <c r="L167" s="32"/>
      <c r="M167" s="31"/>
      <c r="P167" s="30">
        <f>P168</f>
        <v>0</v>
      </c>
      <c r="R167" s="30">
        <f>R168</f>
        <v>0</v>
      </c>
      <c r="T167" s="29">
        <f>T168</f>
        <v>0</v>
      </c>
      <c r="AR167" s="27" t="s">
        <v>2</v>
      </c>
      <c r="AT167" s="28" t="s">
        <v>30</v>
      </c>
      <c r="AU167" s="28" t="s">
        <v>33</v>
      </c>
      <c r="AY167" s="27" t="s">
        <v>3</v>
      </c>
      <c r="BK167" s="26">
        <f>BK168</f>
        <v>0</v>
      </c>
    </row>
    <row r="168" spans="2:65" s="25" customFormat="1" ht="22.8" customHeight="1" x14ac:dyDescent="0.25">
      <c r="B168" s="32"/>
      <c r="D168" s="27" t="s">
        <v>30</v>
      </c>
      <c r="E168" s="35" t="s">
        <v>32</v>
      </c>
      <c r="F168" s="35" t="s">
        <v>31</v>
      </c>
      <c r="I168" s="34"/>
      <c r="J168" s="33">
        <f>BK168</f>
        <v>0</v>
      </c>
      <c r="L168" s="32"/>
      <c r="M168" s="31"/>
      <c r="P168" s="30">
        <f>SUM(P169:P175)</f>
        <v>0</v>
      </c>
      <c r="R168" s="30">
        <f>SUM(R169:R175)</f>
        <v>0</v>
      </c>
      <c r="T168" s="29">
        <f>SUM(T169:T175)</f>
        <v>0</v>
      </c>
      <c r="AR168" s="27" t="s">
        <v>2</v>
      </c>
      <c r="AT168" s="28" t="s">
        <v>30</v>
      </c>
      <c r="AU168" s="28" t="s">
        <v>2</v>
      </c>
      <c r="AY168" s="27" t="s">
        <v>3</v>
      </c>
      <c r="BK168" s="26">
        <f>SUM(BK169:BK175)</f>
        <v>0</v>
      </c>
    </row>
    <row r="169" spans="2:65" s="1" customFormat="1" ht="16.5" customHeight="1" x14ac:dyDescent="0.2">
      <c r="B169" s="2"/>
      <c r="C169" s="20" t="s">
        <v>27</v>
      </c>
      <c r="D169" s="20" t="s">
        <v>5</v>
      </c>
      <c r="E169" s="19" t="s">
        <v>29</v>
      </c>
      <c r="F169" s="18" t="s">
        <v>28</v>
      </c>
      <c r="G169" s="17" t="s">
        <v>8</v>
      </c>
      <c r="H169" s="16">
        <v>16</v>
      </c>
      <c r="I169" s="15"/>
      <c r="J169" s="14">
        <f>ROUND(I169*H169,2)</f>
        <v>0</v>
      </c>
      <c r="K169" s="13"/>
      <c r="L169" s="2"/>
      <c r="M169" s="24" t="s">
        <v>7</v>
      </c>
      <c r="N169" s="23" t="s">
        <v>6</v>
      </c>
      <c r="P169" s="22">
        <f>O169*H169</f>
        <v>0</v>
      </c>
      <c r="Q169" s="22">
        <v>0</v>
      </c>
      <c r="R169" s="22">
        <f>Q169*H169</f>
        <v>0</v>
      </c>
      <c r="S169" s="22">
        <v>0</v>
      </c>
      <c r="T169" s="21">
        <f>S169*H169</f>
        <v>0</v>
      </c>
      <c r="AR169" s="5" t="s">
        <v>1</v>
      </c>
      <c r="AT169" s="5" t="s">
        <v>5</v>
      </c>
      <c r="AU169" s="5" t="s">
        <v>4</v>
      </c>
      <c r="AY169" s="6" t="s">
        <v>3</v>
      </c>
      <c r="BE169" s="7">
        <f>IF(N169="základní",J169,0)</f>
        <v>0</v>
      </c>
      <c r="BF169" s="7">
        <f>IF(N169="snížená",J169,0)</f>
        <v>0</v>
      </c>
      <c r="BG169" s="7">
        <f>IF(N169="zákl. přenesená",J169,0)</f>
        <v>0</v>
      </c>
      <c r="BH169" s="7">
        <f>IF(N169="sníž. přenesená",J169,0)</f>
        <v>0</v>
      </c>
      <c r="BI169" s="7">
        <f>IF(N169="nulová",J169,0)</f>
        <v>0</v>
      </c>
      <c r="BJ169" s="6" t="s">
        <v>2</v>
      </c>
      <c r="BK169" s="7">
        <f>ROUND(I169*H169,2)</f>
        <v>0</v>
      </c>
      <c r="BL169" s="6" t="s">
        <v>1</v>
      </c>
      <c r="BM169" s="5" t="s">
        <v>27</v>
      </c>
    </row>
    <row r="170" spans="2:65" s="1" customFormat="1" ht="16.5" customHeight="1" x14ac:dyDescent="0.2">
      <c r="B170" s="2"/>
      <c r="C170" s="20" t="s">
        <v>24</v>
      </c>
      <c r="D170" s="20" t="s">
        <v>5</v>
      </c>
      <c r="E170" s="19" t="s">
        <v>26</v>
      </c>
      <c r="F170" s="18" t="s">
        <v>25</v>
      </c>
      <c r="G170" s="17" t="s">
        <v>19</v>
      </c>
      <c r="H170" s="16">
        <v>1</v>
      </c>
      <c r="I170" s="15"/>
      <c r="J170" s="14">
        <f>ROUND(I170*H170,2)</f>
        <v>0</v>
      </c>
      <c r="K170" s="13"/>
      <c r="L170" s="2"/>
      <c r="M170" s="24" t="s">
        <v>7</v>
      </c>
      <c r="N170" s="23" t="s">
        <v>6</v>
      </c>
      <c r="P170" s="22">
        <f>O170*H170</f>
        <v>0</v>
      </c>
      <c r="Q170" s="22">
        <v>0</v>
      </c>
      <c r="R170" s="22">
        <f>Q170*H170</f>
        <v>0</v>
      </c>
      <c r="S170" s="22">
        <v>0</v>
      </c>
      <c r="T170" s="21">
        <f>S170*H170</f>
        <v>0</v>
      </c>
      <c r="AR170" s="5" t="s">
        <v>1</v>
      </c>
      <c r="AT170" s="5" t="s">
        <v>5</v>
      </c>
      <c r="AU170" s="5" t="s">
        <v>4</v>
      </c>
      <c r="AY170" s="6" t="s">
        <v>3</v>
      </c>
      <c r="BE170" s="7">
        <f>IF(N170="základní",J170,0)</f>
        <v>0</v>
      </c>
      <c r="BF170" s="7">
        <f>IF(N170="snížená",J170,0)</f>
        <v>0</v>
      </c>
      <c r="BG170" s="7">
        <f>IF(N170="zákl. přenesená",J170,0)</f>
        <v>0</v>
      </c>
      <c r="BH170" s="7">
        <f>IF(N170="sníž. přenesená",J170,0)</f>
        <v>0</v>
      </c>
      <c r="BI170" s="7">
        <f>IF(N170="nulová",J170,0)</f>
        <v>0</v>
      </c>
      <c r="BJ170" s="6" t="s">
        <v>2</v>
      </c>
      <c r="BK170" s="7">
        <f>ROUND(I170*H170,2)</f>
        <v>0</v>
      </c>
      <c r="BL170" s="6" t="s">
        <v>1</v>
      </c>
      <c r="BM170" s="5" t="s">
        <v>24</v>
      </c>
    </row>
    <row r="171" spans="2:65" s="1" customFormat="1" ht="16.5" customHeight="1" x14ac:dyDescent="0.2">
      <c r="B171" s="2"/>
      <c r="C171" s="20" t="s">
        <v>22</v>
      </c>
      <c r="D171" s="20" t="s">
        <v>5</v>
      </c>
      <c r="E171" s="19" t="s">
        <v>23</v>
      </c>
      <c r="F171" s="18" t="s">
        <v>20</v>
      </c>
      <c r="G171" s="17" t="s">
        <v>19</v>
      </c>
      <c r="H171" s="16">
        <v>1</v>
      </c>
      <c r="I171" s="15"/>
      <c r="J171" s="14">
        <f>ROUND(I171*H171,2)</f>
        <v>0</v>
      </c>
      <c r="K171" s="13"/>
      <c r="L171" s="2"/>
      <c r="M171" s="24" t="s">
        <v>7</v>
      </c>
      <c r="N171" s="23" t="s">
        <v>6</v>
      </c>
      <c r="P171" s="22">
        <f>O171*H171</f>
        <v>0</v>
      </c>
      <c r="Q171" s="22">
        <v>0</v>
      </c>
      <c r="R171" s="22">
        <f>Q171*H171</f>
        <v>0</v>
      </c>
      <c r="S171" s="22">
        <v>0</v>
      </c>
      <c r="T171" s="21">
        <f>S171*H171</f>
        <v>0</v>
      </c>
      <c r="AR171" s="5" t="s">
        <v>1</v>
      </c>
      <c r="AT171" s="5" t="s">
        <v>5</v>
      </c>
      <c r="AU171" s="5" t="s">
        <v>4</v>
      </c>
      <c r="AY171" s="6" t="s">
        <v>3</v>
      </c>
      <c r="BE171" s="7">
        <f>IF(N171="základní",J171,0)</f>
        <v>0</v>
      </c>
      <c r="BF171" s="7">
        <f>IF(N171="snížená",J171,0)</f>
        <v>0</v>
      </c>
      <c r="BG171" s="7">
        <f>IF(N171="zákl. přenesená",J171,0)</f>
        <v>0</v>
      </c>
      <c r="BH171" s="7">
        <f>IF(N171="sníž. přenesená",J171,0)</f>
        <v>0</v>
      </c>
      <c r="BI171" s="7">
        <f>IF(N171="nulová",J171,0)</f>
        <v>0</v>
      </c>
      <c r="BJ171" s="6" t="s">
        <v>2</v>
      </c>
      <c r="BK171" s="7">
        <f>ROUND(I171*H171,2)</f>
        <v>0</v>
      </c>
      <c r="BL171" s="6" t="s">
        <v>1</v>
      </c>
      <c r="BM171" s="5" t="s">
        <v>22</v>
      </c>
    </row>
    <row r="172" spans="2:65" s="1" customFormat="1" ht="16.5" customHeight="1" x14ac:dyDescent="0.2">
      <c r="B172" s="2"/>
      <c r="C172" s="20" t="s">
        <v>18</v>
      </c>
      <c r="D172" s="20" t="s">
        <v>5</v>
      </c>
      <c r="E172" s="19" t="s">
        <v>21</v>
      </c>
      <c r="F172" s="18" t="s">
        <v>20</v>
      </c>
      <c r="G172" s="17" t="s">
        <v>19</v>
      </c>
      <c r="H172" s="16">
        <v>1</v>
      </c>
      <c r="I172" s="15"/>
      <c r="J172" s="14">
        <f>ROUND(I172*H172,2)</f>
        <v>0</v>
      </c>
      <c r="K172" s="13"/>
      <c r="L172" s="2"/>
      <c r="M172" s="24" t="s">
        <v>7</v>
      </c>
      <c r="N172" s="23" t="s">
        <v>6</v>
      </c>
      <c r="P172" s="22">
        <f>O172*H172</f>
        <v>0</v>
      </c>
      <c r="Q172" s="22">
        <v>0</v>
      </c>
      <c r="R172" s="22">
        <f>Q172*H172</f>
        <v>0</v>
      </c>
      <c r="S172" s="22">
        <v>0</v>
      </c>
      <c r="T172" s="21">
        <f>S172*H172</f>
        <v>0</v>
      </c>
      <c r="AR172" s="5" t="s">
        <v>1</v>
      </c>
      <c r="AT172" s="5" t="s">
        <v>5</v>
      </c>
      <c r="AU172" s="5" t="s">
        <v>4</v>
      </c>
      <c r="AY172" s="6" t="s">
        <v>3</v>
      </c>
      <c r="BE172" s="7">
        <f>IF(N172="základní",J172,0)</f>
        <v>0</v>
      </c>
      <c r="BF172" s="7">
        <f>IF(N172="snížená",J172,0)</f>
        <v>0</v>
      </c>
      <c r="BG172" s="7">
        <f>IF(N172="zákl. přenesená",J172,0)</f>
        <v>0</v>
      </c>
      <c r="BH172" s="7">
        <f>IF(N172="sníž. přenesená",J172,0)</f>
        <v>0</v>
      </c>
      <c r="BI172" s="7">
        <f>IF(N172="nulová",J172,0)</f>
        <v>0</v>
      </c>
      <c r="BJ172" s="6" t="s">
        <v>2</v>
      </c>
      <c r="BK172" s="7">
        <f>ROUND(I172*H172,2)</f>
        <v>0</v>
      </c>
      <c r="BL172" s="6" t="s">
        <v>1</v>
      </c>
      <c r="BM172" s="5" t="s">
        <v>18</v>
      </c>
    </row>
    <row r="173" spans="2:65" s="1" customFormat="1" ht="16.5" customHeight="1" x14ac:dyDescent="0.2">
      <c r="B173" s="2"/>
      <c r="C173" s="20" t="s">
        <v>14</v>
      </c>
      <c r="D173" s="20" t="s">
        <v>5</v>
      </c>
      <c r="E173" s="19" t="s">
        <v>17</v>
      </c>
      <c r="F173" s="18" t="s">
        <v>16</v>
      </c>
      <c r="G173" s="17" t="s">
        <v>15</v>
      </c>
      <c r="H173" s="16">
        <v>1</v>
      </c>
      <c r="I173" s="15"/>
      <c r="J173" s="14">
        <f>ROUND(I173*H173,2)</f>
        <v>0</v>
      </c>
      <c r="K173" s="13"/>
      <c r="L173" s="2"/>
      <c r="M173" s="24" t="s">
        <v>7</v>
      </c>
      <c r="N173" s="23" t="s">
        <v>6</v>
      </c>
      <c r="P173" s="22">
        <f>O173*H173</f>
        <v>0</v>
      </c>
      <c r="Q173" s="22">
        <v>0</v>
      </c>
      <c r="R173" s="22">
        <f>Q173*H173</f>
        <v>0</v>
      </c>
      <c r="S173" s="22">
        <v>0</v>
      </c>
      <c r="T173" s="21">
        <f>S173*H173</f>
        <v>0</v>
      </c>
      <c r="AR173" s="5" t="s">
        <v>1</v>
      </c>
      <c r="AT173" s="5" t="s">
        <v>5</v>
      </c>
      <c r="AU173" s="5" t="s">
        <v>4</v>
      </c>
      <c r="AY173" s="6" t="s">
        <v>3</v>
      </c>
      <c r="BE173" s="7">
        <f>IF(N173="základní",J173,0)</f>
        <v>0</v>
      </c>
      <c r="BF173" s="7">
        <f>IF(N173="snížená",J173,0)</f>
        <v>0</v>
      </c>
      <c r="BG173" s="7">
        <f>IF(N173="zákl. přenesená",J173,0)</f>
        <v>0</v>
      </c>
      <c r="BH173" s="7">
        <f>IF(N173="sníž. přenesená",J173,0)</f>
        <v>0</v>
      </c>
      <c r="BI173" s="7">
        <f>IF(N173="nulová",J173,0)</f>
        <v>0</v>
      </c>
      <c r="BJ173" s="6" t="s">
        <v>2</v>
      </c>
      <c r="BK173" s="7">
        <f>ROUND(I173*H173,2)</f>
        <v>0</v>
      </c>
      <c r="BL173" s="6" t="s">
        <v>1</v>
      </c>
      <c r="BM173" s="5" t="s">
        <v>14</v>
      </c>
    </row>
    <row r="174" spans="2:65" s="1" customFormat="1" ht="16.5" customHeight="1" x14ac:dyDescent="0.2">
      <c r="B174" s="2"/>
      <c r="C174" s="20" t="s">
        <v>11</v>
      </c>
      <c r="D174" s="20" t="s">
        <v>5</v>
      </c>
      <c r="E174" s="19" t="s">
        <v>13</v>
      </c>
      <c r="F174" s="18" t="s">
        <v>12</v>
      </c>
      <c r="G174" s="17" t="s">
        <v>8</v>
      </c>
      <c r="H174" s="16">
        <v>10</v>
      </c>
      <c r="I174" s="15"/>
      <c r="J174" s="14">
        <f>ROUND(I174*H174,2)</f>
        <v>0</v>
      </c>
      <c r="K174" s="13"/>
      <c r="L174" s="2"/>
      <c r="M174" s="24" t="s">
        <v>7</v>
      </c>
      <c r="N174" s="23" t="s">
        <v>6</v>
      </c>
      <c r="P174" s="22">
        <f>O174*H174</f>
        <v>0</v>
      </c>
      <c r="Q174" s="22">
        <v>0</v>
      </c>
      <c r="R174" s="22">
        <f>Q174*H174</f>
        <v>0</v>
      </c>
      <c r="S174" s="22">
        <v>0</v>
      </c>
      <c r="T174" s="21">
        <f>S174*H174</f>
        <v>0</v>
      </c>
      <c r="AR174" s="5" t="s">
        <v>1</v>
      </c>
      <c r="AT174" s="5" t="s">
        <v>5</v>
      </c>
      <c r="AU174" s="5" t="s">
        <v>4</v>
      </c>
      <c r="AY174" s="6" t="s">
        <v>3</v>
      </c>
      <c r="BE174" s="7">
        <f>IF(N174="základní",J174,0)</f>
        <v>0</v>
      </c>
      <c r="BF174" s="7">
        <f>IF(N174="snížená",J174,0)</f>
        <v>0</v>
      </c>
      <c r="BG174" s="7">
        <f>IF(N174="zákl. přenesená",J174,0)</f>
        <v>0</v>
      </c>
      <c r="BH174" s="7">
        <f>IF(N174="sníž. přenesená",J174,0)</f>
        <v>0</v>
      </c>
      <c r="BI174" s="7">
        <f>IF(N174="nulová",J174,0)</f>
        <v>0</v>
      </c>
      <c r="BJ174" s="6" t="s">
        <v>2</v>
      </c>
      <c r="BK174" s="7">
        <f>ROUND(I174*H174,2)</f>
        <v>0</v>
      </c>
      <c r="BL174" s="6" t="s">
        <v>1</v>
      </c>
      <c r="BM174" s="5" t="s">
        <v>11</v>
      </c>
    </row>
    <row r="175" spans="2:65" s="1" customFormat="1" ht="16.5" customHeight="1" x14ac:dyDescent="0.2">
      <c r="B175" s="2"/>
      <c r="C175" s="20" t="s">
        <v>0</v>
      </c>
      <c r="D175" s="20" t="s">
        <v>5</v>
      </c>
      <c r="E175" s="19" t="s">
        <v>10</v>
      </c>
      <c r="F175" s="18" t="s">
        <v>9</v>
      </c>
      <c r="G175" s="17" t="s">
        <v>8</v>
      </c>
      <c r="H175" s="16">
        <v>10</v>
      </c>
      <c r="I175" s="15"/>
      <c r="J175" s="14">
        <f>ROUND(I175*H175,2)</f>
        <v>0</v>
      </c>
      <c r="K175" s="13"/>
      <c r="L175" s="2"/>
      <c r="M175" s="12" t="s">
        <v>7</v>
      </c>
      <c r="N175" s="11" t="s">
        <v>6</v>
      </c>
      <c r="O175" s="10"/>
      <c r="P175" s="9">
        <f>O175*H175</f>
        <v>0</v>
      </c>
      <c r="Q175" s="9">
        <v>0</v>
      </c>
      <c r="R175" s="9">
        <f>Q175*H175</f>
        <v>0</v>
      </c>
      <c r="S175" s="9">
        <v>0</v>
      </c>
      <c r="T175" s="8">
        <f>S175*H175</f>
        <v>0</v>
      </c>
      <c r="AR175" s="5" t="s">
        <v>1</v>
      </c>
      <c r="AT175" s="5" t="s">
        <v>5</v>
      </c>
      <c r="AU175" s="5" t="s">
        <v>4</v>
      </c>
      <c r="AY175" s="6" t="s">
        <v>3</v>
      </c>
      <c r="BE175" s="7">
        <f>IF(N175="základní",J175,0)</f>
        <v>0</v>
      </c>
      <c r="BF175" s="7">
        <f>IF(N175="snížená",J175,0)</f>
        <v>0</v>
      </c>
      <c r="BG175" s="7">
        <f>IF(N175="zákl. přenesená",J175,0)</f>
        <v>0</v>
      </c>
      <c r="BH175" s="7">
        <f>IF(N175="sníž. přenesená",J175,0)</f>
        <v>0</v>
      </c>
      <c r="BI175" s="7">
        <f>IF(N175="nulová",J175,0)</f>
        <v>0</v>
      </c>
      <c r="BJ175" s="6" t="s">
        <v>2</v>
      </c>
      <c r="BK175" s="7">
        <f>ROUND(I175*H175,2)</f>
        <v>0</v>
      </c>
      <c r="BL175" s="6" t="s">
        <v>1</v>
      </c>
      <c r="BM175" s="5" t="s">
        <v>0</v>
      </c>
    </row>
    <row r="176" spans="2:65" s="1" customFormat="1" ht="6.9" customHeight="1" x14ac:dyDescent="0.2">
      <c r="B176" s="4"/>
      <c r="C176" s="3"/>
      <c r="D176" s="3"/>
      <c r="E176" s="3"/>
      <c r="F176" s="3"/>
      <c r="G176" s="3"/>
      <c r="H176" s="3"/>
      <c r="I176" s="3"/>
      <c r="J176" s="3"/>
      <c r="K176" s="3"/>
      <c r="L176" s="2"/>
    </row>
  </sheetData>
  <sheetProtection algorithmName="SHA-512" hashValue="XDg0y+F9mJRIugvMqtnd1IB+L4Ba2VnbEqxg2bwu4Uwhm37H77ZLjy7nhi2DjBOxpde72BgLlvwtUMJi4rq26Q==" saltValue="O0ir/aedFT6sqzjcrZN6uUttt50NbD3VYfPf7ryKg6aTfVopbFcuwEsEj06ryic+rqlUzhfLtcdmgMQlSf6esA==" spinCount="100000" sheet="1" objects="1" scenarios="1" formatColumns="0" formatRows="0" autoFilter="0"/>
  <autoFilter ref="C83:K175" xr:uid="{00000000-0009-0000-0000-000006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IO 401 - Kabelová trasa N...</vt:lpstr>
      <vt:lpstr>'IO 401 - Kabelová trasa N...'!Názvy_tisku</vt:lpstr>
      <vt:lpstr>'IO 401 - Kabelová trasa N...'!Oblast_tisku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Ekoltes Ekoltes</dc:creator>
  <cp:lastModifiedBy>Ekoltes Ekoltes</cp:lastModifiedBy>
  <dcterms:created xsi:type="dcterms:W3CDTF">2024-10-16T20:20:12Z</dcterms:created>
  <dcterms:modified xsi:type="dcterms:W3CDTF">2024-10-16T20:21:08Z</dcterms:modified>
</cp:coreProperties>
</file>