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vornik\Documents\Stellplatz\"/>
    </mc:Choice>
  </mc:AlternateContent>
  <xr:revisionPtr revIDLastSave="0" documentId="8_{AE4133C9-DE1C-4355-B2BD-860638E4A208}" xr6:coauthVersionLast="47" xr6:coauthVersionMax="47" xr10:uidLastSave="{00000000-0000-0000-0000-000000000000}"/>
  <bookViews>
    <workbookView xWindow="-108" yWindow="-108" windowWidth="23256" windowHeight="12456" xr2:uid="{06A494EE-E3B8-4749-8825-13202A84E8D4}"/>
  </bookViews>
  <sheets>
    <sheet name="IO 303 - Areálová přípojk..." sheetId="1" r:id="rId1"/>
  </sheets>
  <externalReferences>
    <externalReference r:id="rId2"/>
  </externalReferences>
  <definedNames>
    <definedName name="_xlnm._FilterDatabase" localSheetId="0" hidden="1">'IO 303 - Areálová přípojk...'!$C$84:$K$206</definedName>
    <definedName name="_xlnm.Print_Titles" localSheetId="0">'IO 303 - Areálová přípojk...'!$84:$84</definedName>
    <definedName name="_xlnm.Print_Area" localSheetId="0">'IO 303 - Areálová přípojk...'!$C$4:$J$39,'IO 303 - Areálová přípojk...'!$C$45:$J$66,'IO 303 - Areálová přípojk...'!$C$72:$J$206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8" i="1" s="1"/>
  <c r="J12" i="1"/>
  <c r="J17" i="1"/>
  <c r="E18" i="1"/>
  <c r="J18" i="1"/>
  <c r="J35" i="1"/>
  <c r="J36" i="1"/>
  <c r="J37" i="1"/>
  <c r="E50" i="1"/>
  <c r="F52" i="1"/>
  <c r="J52" i="1"/>
  <c r="F54" i="1"/>
  <c r="J54" i="1"/>
  <c r="F55" i="1"/>
  <c r="J55" i="1"/>
  <c r="E75" i="1"/>
  <c r="E77" i="1"/>
  <c r="F79" i="1"/>
  <c r="J79" i="1"/>
  <c r="F81" i="1"/>
  <c r="J81" i="1"/>
  <c r="F82" i="1"/>
  <c r="J82" i="1"/>
  <c r="J88" i="1"/>
  <c r="BE88" i="1" s="1"/>
  <c r="P88" i="1"/>
  <c r="R88" i="1"/>
  <c r="T88" i="1"/>
  <c r="BF88" i="1"/>
  <c r="F34" i="1" s="1"/>
  <c r="BG88" i="1"/>
  <c r="F35" i="1" s="1"/>
  <c r="BH88" i="1"/>
  <c r="F36" i="1" s="1"/>
  <c r="BI88" i="1"/>
  <c r="F37" i="1" s="1"/>
  <c r="BK88" i="1"/>
  <c r="J92" i="1"/>
  <c r="P92" i="1"/>
  <c r="R92" i="1"/>
  <c r="T92" i="1"/>
  <c r="BE92" i="1"/>
  <c r="BF92" i="1"/>
  <c r="BG92" i="1"/>
  <c r="BH92" i="1"/>
  <c r="BI92" i="1"/>
  <c r="BK92" i="1"/>
  <c r="J98" i="1"/>
  <c r="P98" i="1"/>
  <c r="P87" i="1" s="1"/>
  <c r="R98" i="1"/>
  <c r="R87" i="1" s="1"/>
  <c r="T98" i="1"/>
  <c r="T87" i="1" s="1"/>
  <c r="T86" i="1" s="1"/>
  <c r="T85" i="1" s="1"/>
  <c r="BE98" i="1"/>
  <c r="BF98" i="1"/>
  <c r="BG98" i="1"/>
  <c r="BH98" i="1"/>
  <c r="BI98" i="1"/>
  <c r="BK98" i="1"/>
  <c r="J102" i="1"/>
  <c r="BE102" i="1" s="1"/>
  <c r="P102" i="1"/>
  <c r="R102" i="1"/>
  <c r="T102" i="1"/>
  <c r="BF102" i="1"/>
  <c r="BG102" i="1"/>
  <c r="BH102" i="1"/>
  <c r="BI102" i="1"/>
  <c r="BK102" i="1"/>
  <c r="BK87" i="1" s="1"/>
  <c r="J105" i="1"/>
  <c r="BE105" i="1" s="1"/>
  <c r="P105" i="1"/>
  <c r="R105" i="1"/>
  <c r="T105" i="1"/>
  <c r="BF105" i="1"/>
  <c r="BG105" i="1"/>
  <c r="BH105" i="1"/>
  <c r="BI105" i="1"/>
  <c r="BK105" i="1"/>
  <c r="J108" i="1"/>
  <c r="P108" i="1"/>
  <c r="R108" i="1"/>
  <c r="T108" i="1"/>
  <c r="BE108" i="1"/>
  <c r="BF108" i="1"/>
  <c r="BG108" i="1"/>
  <c r="BH108" i="1"/>
  <c r="BI108" i="1"/>
  <c r="BK108" i="1"/>
  <c r="J110" i="1"/>
  <c r="P110" i="1"/>
  <c r="R110" i="1"/>
  <c r="T110" i="1"/>
  <c r="BE110" i="1"/>
  <c r="BF110" i="1"/>
  <c r="BG110" i="1"/>
  <c r="BH110" i="1"/>
  <c r="BI110" i="1"/>
  <c r="BK110" i="1"/>
  <c r="J115" i="1"/>
  <c r="BE115" i="1" s="1"/>
  <c r="P115" i="1"/>
  <c r="R115" i="1"/>
  <c r="T115" i="1"/>
  <c r="BF115" i="1"/>
  <c r="BG115" i="1"/>
  <c r="BH115" i="1"/>
  <c r="BI115" i="1"/>
  <c r="BK115" i="1"/>
  <c r="J119" i="1"/>
  <c r="BE119" i="1" s="1"/>
  <c r="P119" i="1"/>
  <c r="R119" i="1"/>
  <c r="T119" i="1"/>
  <c r="BF119" i="1"/>
  <c r="BG119" i="1"/>
  <c r="BH119" i="1"/>
  <c r="BI119" i="1"/>
  <c r="BK119" i="1"/>
  <c r="J124" i="1"/>
  <c r="P124" i="1"/>
  <c r="R124" i="1"/>
  <c r="T124" i="1"/>
  <c r="BE124" i="1"/>
  <c r="BF124" i="1"/>
  <c r="BG124" i="1"/>
  <c r="BH124" i="1"/>
  <c r="BI124" i="1"/>
  <c r="BK124" i="1"/>
  <c r="J126" i="1"/>
  <c r="P126" i="1"/>
  <c r="R126" i="1"/>
  <c r="T126" i="1"/>
  <c r="BE126" i="1"/>
  <c r="BF126" i="1"/>
  <c r="BG126" i="1"/>
  <c r="BH126" i="1"/>
  <c r="BI126" i="1"/>
  <c r="BK126" i="1"/>
  <c r="J132" i="1"/>
  <c r="BE132" i="1" s="1"/>
  <c r="P132" i="1"/>
  <c r="R132" i="1"/>
  <c r="T132" i="1"/>
  <c r="BF132" i="1"/>
  <c r="BG132" i="1"/>
  <c r="BH132" i="1"/>
  <c r="BI132" i="1"/>
  <c r="BK132" i="1"/>
  <c r="J139" i="1"/>
  <c r="BE139" i="1" s="1"/>
  <c r="P139" i="1"/>
  <c r="R139" i="1"/>
  <c r="T139" i="1"/>
  <c r="BF139" i="1"/>
  <c r="BG139" i="1"/>
  <c r="BH139" i="1"/>
  <c r="BI139" i="1"/>
  <c r="BK139" i="1"/>
  <c r="R141" i="1"/>
  <c r="T141" i="1"/>
  <c r="J142" i="1"/>
  <c r="BE142" i="1" s="1"/>
  <c r="P142" i="1"/>
  <c r="P141" i="1" s="1"/>
  <c r="R142" i="1"/>
  <c r="T142" i="1"/>
  <c r="BF142" i="1"/>
  <c r="BG142" i="1"/>
  <c r="BH142" i="1"/>
  <c r="BI142" i="1"/>
  <c r="BK142" i="1"/>
  <c r="BK141" i="1" s="1"/>
  <c r="J141" i="1" s="1"/>
  <c r="J62" i="1" s="1"/>
  <c r="T145" i="1"/>
  <c r="J146" i="1"/>
  <c r="BE146" i="1" s="1"/>
  <c r="P146" i="1"/>
  <c r="P145" i="1" s="1"/>
  <c r="R146" i="1"/>
  <c r="R145" i="1" s="1"/>
  <c r="T146" i="1"/>
  <c r="BF146" i="1"/>
  <c r="BG146" i="1"/>
  <c r="BH146" i="1"/>
  <c r="BI146" i="1"/>
  <c r="BK146" i="1"/>
  <c r="BK145" i="1" s="1"/>
  <c r="J145" i="1" s="1"/>
  <c r="J63" i="1" s="1"/>
  <c r="J152" i="1"/>
  <c r="BE152" i="1" s="1"/>
  <c r="P152" i="1"/>
  <c r="P151" i="1" s="1"/>
  <c r="R152" i="1"/>
  <c r="R151" i="1" s="1"/>
  <c r="T152" i="1"/>
  <c r="T151" i="1" s="1"/>
  <c r="BF152" i="1"/>
  <c r="BG152" i="1"/>
  <c r="BH152" i="1"/>
  <c r="BI152" i="1"/>
  <c r="BK152" i="1"/>
  <c r="BK151" i="1" s="1"/>
  <c r="J151" i="1" s="1"/>
  <c r="J64" i="1" s="1"/>
  <c r="J155" i="1"/>
  <c r="BE155" i="1" s="1"/>
  <c r="P155" i="1"/>
  <c r="R155" i="1"/>
  <c r="T155" i="1"/>
  <c r="BF155" i="1"/>
  <c r="BG155" i="1"/>
  <c r="BH155" i="1"/>
  <c r="BI155" i="1"/>
  <c r="BK155" i="1"/>
  <c r="J156" i="1"/>
  <c r="P156" i="1"/>
  <c r="R156" i="1"/>
  <c r="T156" i="1"/>
  <c r="BE156" i="1"/>
  <c r="BF156" i="1"/>
  <c r="BG156" i="1"/>
  <c r="BH156" i="1"/>
  <c r="BI156" i="1"/>
  <c r="BK156" i="1"/>
  <c r="J158" i="1"/>
  <c r="P158" i="1"/>
  <c r="R158" i="1"/>
  <c r="T158" i="1"/>
  <c r="BE158" i="1"/>
  <c r="BF158" i="1"/>
  <c r="BG158" i="1"/>
  <c r="BH158" i="1"/>
  <c r="BI158" i="1"/>
  <c r="BK158" i="1"/>
  <c r="J160" i="1"/>
  <c r="BE160" i="1" s="1"/>
  <c r="P160" i="1"/>
  <c r="R160" i="1"/>
  <c r="T160" i="1"/>
  <c r="BF160" i="1"/>
  <c r="BG160" i="1"/>
  <c r="BH160" i="1"/>
  <c r="BI160" i="1"/>
  <c r="BK160" i="1"/>
  <c r="J162" i="1"/>
  <c r="BE162" i="1" s="1"/>
  <c r="P162" i="1"/>
  <c r="R162" i="1"/>
  <c r="T162" i="1"/>
  <c r="BF162" i="1"/>
  <c r="BG162" i="1"/>
  <c r="BH162" i="1"/>
  <c r="BI162" i="1"/>
  <c r="BK162" i="1"/>
  <c r="J163" i="1"/>
  <c r="P163" i="1"/>
  <c r="R163" i="1"/>
  <c r="T163" i="1"/>
  <c r="BE163" i="1"/>
  <c r="BF163" i="1"/>
  <c r="BG163" i="1"/>
  <c r="BH163" i="1"/>
  <c r="BI163" i="1"/>
  <c r="BK163" i="1"/>
  <c r="J165" i="1"/>
  <c r="P165" i="1"/>
  <c r="R165" i="1"/>
  <c r="T165" i="1"/>
  <c r="BE165" i="1"/>
  <c r="BF165" i="1"/>
  <c r="BG165" i="1"/>
  <c r="BH165" i="1"/>
  <c r="BI165" i="1"/>
  <c r="BK165" i="1"/>
  <c r="J166" i="1"/>
  <c r="BE166" i="1" s="1"/>
  <c r="P166" i="1"/>
  <c r="R166" i="1"/>
  <c r="T166" i="1"/>
  <c r="BF166" i="1"/>
  <c r="BG166" i="1"/>
  <c r="BH166" i="1"/>
  <c r="BI166" i="1"/>
  <c r="BK166" i="1"/>
  <c r="J167" i="1"/>
  <c r="BE167" i="1" s="1"/>
  <c r="P167" i="1"/>
  <c r="R167" i="1"/>
  <c r="T167" i="1"/>
  <c r="BF167" i="1"/>
  <c r="BG167" i="1"/>
  <c r="BH167" i="1"/>
  <c r="BI167" i="1"/>
  <c r="BK167" i="1"/>
  <c r="J169" i="1"/>
  <c r="P169" i="1"/>
  <c r="R169" i="1"/>
  <c r="T169" i="1"/>
  <c r="BE169" i="1"/>
  <c r="BF169" i="1"/>
  <c r="BG169" i="1"/>
  <c r="BH169" i="1"/>
  <c r="BI169" i="1"/>
  <c r="BK169" i="1"/>
  <c r="J170" i="1"/>
  <c r="P170" i="1"/>
  <c r="R170" i="1"/>
  <c r="T170" i="1"/>
  <c r="BE170" i="1"/>
  <c r="BF170" i="1"/>
  <c r="BG170" i="1"/>
  <c r="BH170" i="1"/>
  <c r="BI170" i="1"/>
  <c r="BK170" i="1"/>
  <c r="J172" i="1"/>
  <c r="BE172" i="1" s="1"/>
  <c r="P172" i="1"/>
  <c r="R172" i="1"/>
  <c r="T172" i="1"/>
  <c r="BF172" i="1"/>
  <c r="BG172" i="1"/>
  <c r="BH172" i="1"/>
  <c r="BI172" i="1"/>
  <c r="BK172" i="1"/>
  <c r="J173" i="1"/>
  <c r="BE173" i="1" s="1"/>
  <c r="P173" i="1"/>
  <c r="R173" i="1"/>
  <c r="T173" i="1"/>
  <c r="BF173" i="1"/>
  <c r="BG173" i="1"/>
  <c r="BH173" i="1"/>
  <c r="BI173" i="1"/>
  <c r="BK173" i="1"/>
  <c r="J174" i="1"/>
  <c r="P174" i="1"/>
  <c r="R174" i="1"/>
  <c r="T174" i="1"/>
  <c r="BE174" i="1"/>
  <c r="BF174" i="1"/>
  <c r="BG174" i="1"/>
  <c r="BH174" i="1"/>
  <c r="BI174" i="1"/>
  <c r="BK174" i="1"/>
  <c r="J176" i="1"/>
  <c r="P176" i="1"/>
  <c r="R176" i="1"/>
  <c r="T176" i="1"/>
  <c r="BE176" i="1"/>
  <c r="BF176" i="1"/>
  <c r="BG176" i="1"/>
  <c r="BH176" i="1"/>
  <c r="BI176" i="1"/>
  <c r="BK176" i="1"/>
  <c r="J177" i="1"/>
  <c r="BE177" i="1" s="1"/>
  <c r="P177" i="1"/>
  <c r="R177" i="1"/>
  <c r="T177" i="1"/>
  <c r="BF177" i="1"/>
  <c r="BG177" i="1"/>
  <c r="BH177" i="1"/>
  <c r="BI177" i="1"/>
  <c r="BK177" i="1"/>
  <c r="J179" i="1"/>
  <c r="BE179" i="1" s="1"/>
  <c r="P179" i="1"/>
  <c r="R179" i="1"/>
  <c r="T179" i="1"/>
  <c r="BF179" i="1"/>
  <c r="BG179" i="1"/>
  <c r="BH179" i="1"/>
  <c r="BI179" i="1"/>
  <c r="BK179" i="1"/>
  <c r="J180" i="1"/>
  <c r="P180" i="1"/>
  <c r="R180" i="1"/>
  <c r="T180" i="1"/>
  <c r="BE180" i="1"/>
  <c r="BF180" i="1"/>
  <c r="BG180" i="1"/>
  <c r="BH180" i="1"/>
  <c r="BI180" i="1"/>
  <c r="BK180" i="1"/>
  <c r="J182" i="1"/>
  <c r="P182" i="1"/>
  <c r="R182" i="1"/>
  <c r="T182" i="1"/>
  <c r="BE182" i="1"/>
  <c r="BF182" i="1"/>
  <c r="BG182" i="1"/>
  <c r="BH182" i="1"/>
  <c r="BI182" i="1"/>
  <c r="BK182" i="1"/>
  <c r="J183" i="1"/>
  <c r="BE183" i="1" s="1"/>
  <c r="P183" i="1"/>
  <c r="R183" i="1"/>
  <c r="T183" i="1"/>
  <c r="BF183" i="1"/>
  <c r="BG183" i="1"/>
  <c r="BH183" i="1"/>
  <c r="BI183" i="1"/>
  <c r="BK183" i="1"/>
  <c r="J185" i="1"/>
  <c r="BE185" i="1" s="1"/>
  <c r="P185" i="1"/>
  <c r="R185" i="1"/>
  <c r="T185" i="1"/>
  <c r="BF185" i="1"/>
  <c r="BG185" i="1"/>
  <c r="BH185" i="1"/>
  <c r="BI185" i="1"/>
  <c r="BK185" i="1"/>
  <c r="J186" i="1"/>
  <c r="P186" i="1"/>
  <c r="R186" i="1"/>
  <c r="T186" i="1"/>
  <c r="BE186" i="1"/>
  <c r="BF186" i="1"/>
  <c r="BG186" i="1"/>
  <c r="BH186" i="1"/>
  <c r="BI186" i="1"/>
  <c r="BK186" i="1"/>
  <c r="J188" i="1"/>
  <c r="P188" i="1"/>
  <c r="R188" i="1"/>
  <c r="T188" i="1"/>
  <c r="BE188" i="1"/>
  <c r="BF188" i="1"/>
  <c r="BG188" i="1"/>
  <c r="BH188" i="1"/>
  <c r="BI188" i="1"/>
  <c r="BK188" i="1"/>
  <c r="J189" i="1"/>
  <c r="BE189" i="1" s="1"/>
  <c r="P189" i="1"/>
  <c r="R189" i="1"/>
  <c r="T189" i="1"/>
  <c r="BF189" i="1"/>
  <c r="BG189" i="1"/>
  <c r="BH189" i="1"/>
  <c r="BI189" i="1"/>
  <c r="BK189" i="1"/>
  <c r="J191" i="1"/>
  <c r="BE191" i="1" s="1"/>
  <c r="P191" i="1"/>
  <c r="R191" i="1"/>
  <c r="T191" i="1"/>
  <c r="BF191" i="1"/>
  <c r="BG191" i="1"/>
  <c r="BH191" i="1"/>
  <c r="BI191" i="1"/>
  <c r="BK191" i="1"/>
  <c r="J192" i="1"/>
  <c r="P192" i="1"/>
  <c r="R192" i="1"/>
  <c r="T192" i="1"/>
  <c r="BE192" i="1"/>
  <c r="BF192" i="1"/>
  <c r="BG192" i="1"/>
  <c r="BH192" i="1"/>
  <c r="BI192" i="1"/>
  <c r="BK192" i="1"/>
  <c r="J194" i="1"/>
  <c r="P194" i="1"/>
  <c r="R194" i="1"/>
  <c r="T194" i="1"/>
  <c r="BE194" i="1"/>
  <c r="BF194" i="1"/>
  <c r="BG194" i="1"/>
  <c r="BH194" i="1"/>
  <c r="BI194" i="1"/>
  <c r="BK194" i="1"/>
  <c r="J197" i="1"/>
  <c r="BE197" i="1" s="1"/>
  <c r="P197" i="1"/>
  <c r="R197" i="1"/>
  <c r="T197" i="1"/>
  <c r="BF197" i="1"/>
  <c r="BG197" i="1"/>
  <c r="BH197" i="1"/>
  <c r="BI197" i="1"/>
  <c r="BK197" i="1"/>
  <c r="J199" i="1"/>
  <c r="BE199" i="1" s="1"/>
  <c r="P199" i="1"/>
  <c r="R199" i="1"/>
  <c r="T199" i="1"/>
  <c r="BF199" i="1"/>
  <c r="BG199" i="1"/>
  <c r="BH199" i="1"/>
  <c r="BI199" i="1"/>
  <c r="BK199" i="1"/>
  <c r="T202" i="1"/>
  <c r="J203" i="1"/>
  <c r="BE203" i="1" s="1"/>
  <c r="P203" i="1"/>
  <c r="P202" i="1" s="1"/>
  <c r="R203" i="1"/>
  <c r="R202" i="1" s="1"/>
  <c r="T203" i="1"/>
  <c r="BF203" i="1"/>
  <c r="BG203" i="1"/>
  <c r="BH203" i="1"/>
  <c r="BI203" i="1"/>
  <c r="BK203" i="1"/>
  <c r="BK202" i="1" s="1"/>
  <c r="J202" i="1" s="1"/>
  <c r="J65" i="1" s="1"/>
  <c r="J205" i="1"/>
  <c r="BE205" i="1" s="1"/>
  <c r="P205" i="1"/>
  <c r="R205" i="1"/>
  <c r="T205" i="1"/>
  <c r="BF205" i="1"/>
  <c r="BG205" i="1"/>
  <c r="BH205" i="1"/>
  <c r="BI205" i="1"/>
  <c r="BK205" i="1"/>
  <c r="P86" i="1" l="1"/>
  <c r="P85" i="1" s="1"/>
  <c r="BK86" i="1"/>
  <c r="J87" i="1"/>
  <c r="J61" i="1" s="1"/>
  <c r="R86" i="1"/>
  <c r="R85" i="1" s="1"/>
  <c r="F33" i="1"/>
  <c r="J33" i="1"/>
  <c r="J34" i="1"/>
  <c r="BK85" i="1" l="1"/>
  <c r="J85" i="1" s="1"/>
  <c r="J86" i="1"/>
  <c r="J60" i="1" s="1"/>
  <c r="J30" i="1" l="1"/>
  <c r="J39" i="1" s="1"/>
  <c r="J59" i="1"/>
</calcChain>
</file>

<file path=xl/sharedStrings.xml><?xml version="1.0" encoding="utf-8"?>
<sst xmlns="http://schemas.openxmlformats.org/spreadsheetml/2006/main" count="1252" uniqueCount="334">
  <si>
    <t>2</t>
  </si>
  <si>
    <t>Online PSC</t>
  </si>
  <si>
    <t>https://podminky.urs.cz/item/CS_URS_2023_01/998276124</t>
  </si>
  <si>
    <t>-451851371</t>
  </si>
  <si>
    <t>4</t>
  </si>
  <si>
    <t>1</t>
  </si>
  <si>
    <t>ROZPOCET</t>
  </si>
  <si>
    <t>K</t>
  </si>
  <si>
    <t>základní</t>
  </si>
  <si>
    <t/>
  </si>
  <si>
    <t>t</t>
  </si>
  <si>
    <t>Příplatek k přesunu hmot pro trubní vedení z trub z plastických hmot za zvětšený přesun do 500 m</t>
  </si>
  <si>
    <t>998276124</t>
  </si>
  <si>
    <t>47</t>
  </si>
  <si>
    <t>https://podminky.urs.cz/item/CS_URS_2023_01/998276101</t>
  </si>
  <si>
    <t>1420021807</t>
  </si>
  <si>
    <t>Přesun hmot pro trubní vedení hloubené z trub z plastických hmot nebo sklolaminátových pro vodovody nebo kanalizace v otevřeném výkopu dopravní vzdálenost do 15 m</t>
  </si>
  <si>
    <t>998276101</t>
  </si>
  <si>
    <t>46</t>
  </si>
  <si>
    <t>D</t>
  </si>
  <si>
    <t>Přesun hmot</t>
  </si>
  <si>
    <t>998</t>
  </si>
  <si>
    <t>True</t>
  </si>
  <si>
    <t>VV</t>
  </si>
  <si>
    <t>19,2+9,2</t>
  </si>
  <si>
    <t>https://podminky.urs.cz/item/CS_URS_2023_01/899722113</t>
  </si>
  <si>
    <t>1743278194</t>
  </si>
  <si>
    <t>m</t>
  </si>
  <si>
    <t>Krytí potrubí z plastů výstražnou fólií z PVC šířky 34 cm</t>
  </si>
  <si>
    <t>899722113</t>
  </si>
  <si>
    <t>45</t>
  </si>
  <si>
    <t>https://podminky.urs.cz/item/CS_URS_2023_01/892372111</t>
  </si>
  <si>
    <t>637107894</t>
  </si>
  <si>
    <t>kus</t>
  </si>
  <si>
    <t>Tlakové zkoušky vodou zabezpečení konců potrubí při tlakových zkouškách DN do 300</t>
  </si>
  <si>
    <t>892372111</t>
  </si>
  <si>
    <t>44</t>
  </si>
  <si>
    <t>https://podminky.urs.cz/item/CS_URS_2023_01/892351111</t>
  </si>
  <si>
    <t>64530757</t>
  </si>
  <si>
    <t>Tlakové zkoušky vodou na potrubí DN 150 nebo 200</t>
  </si>
  <si>
    <t>892351111</t>
  </si>
  <si>
    <t>43</t>
  </si>
  <si>
    <t>https://podminky.urs.cz/item/CS_URS_2023_01/892271111</t>
  </si>
  <si>
    <t>-1150071517</t>
  </si>
  <si>
    <t>Tlakové zkoušky vodou na potrubí DN 100 nebo 125</t>
  </si>
  <si>
    <t>892271111</t>
  </si>
  <si>
    <t>42</t>
  </si>
  <si>
    <t>2070454770</t>
  </si>
  <si>
    <t>M</t>
  </si>
  <si>
    <t>8</t>
  </si>
  <si>
    <t>odbočka kanalizační plastová s hrdlem KG 250/200/45°</t>
  </si>
  <si>
    <t>28611400</t>
  </si>
  <si>
    <t>41</t>
  </si>
  <si>
    <t>https://podminky.urs.cz/item/CS_URS_2023_01/877375121</t>
  </si>
  <si>
    <t>1585035151</t>
  </si>
  <si>
    <t>Výřez a montáž odbočné tvarovky na potrubí z trub z tvrdého PVC DN 250</t>
  </si>
  <si>
    <t>877375121</t>
  </si>
  <si>
    <t>40</t>
  </si>
  <si>
    <t>-451157442</t>
  </si>
  <si>
    <t>spojka dvouhrdlá kanalizace plastové PVC KG DN 250</t>
  </si>
  <si>
    <t>286X01</t>
  </si>
  <si>
    <t>39</t>
  </si>
  <si>
    <t>https://podminky.urs.cz/item/CS_URS_2023_01/877365211</t>
  </si>
  <si>
    <t>36185110</t>
  </si>
  <si>
    <t>Montáž tvarovek na kanalizačním potrubí z trub z plastu z tvrdého PVC nebo z polypropylenu v otevřeném výkopu jednoosých DN 250</t>
  </si>
  <si>
    <t>877365211</t>
  </si>
  <si>
    <t>38</t>
  </si>
  <si>
    <t>1773848360</t>
  </si>
  <si>
    <t>odbočka kanalizační plastová s hrdlem KG 200/150/45°</t>
  </si>
  <si>
    <t>28611395</t>
  </si>
  <si>
    <t>37</t>
  </si>
  <si>
    <t>https://podminky.urs.cz/item/CS_URS_2023_01/877355221</t>
  </si>
  <si>
    <t>-1117121489</t>
  </si>
  <si>
    <t>Montáž tvarovek na kanalizačním potrubí z trub z plastu z tvrdého PVC nebo z polypropylenu v otevřeném výkopu dvouosých DN 200</t>
  </si>
  <si>
    <t>877355221</t>
  </si>
  <si>
    <t>36</t>
  </si>
  <si>
    <t>1519821754</t>
  </si>
  <si>
    <t>redukce kanalizační PP DN 200/150</t>
  </si>
  <si>
    <t>28617245</t>
  </si>
  <si>
    <t>35</t>
  </si>
  <si>
    <t>https://podminky.urs.cz/item/CS_URS_2023_01/877350330</t>
  </si>
  <si>
    <t>-1022818400</t>
  </si>
  <si>
    <t>Montáž tvarovek na kanalizačním plastovém potrubí z polypropylenu PP hladkého plnostěnného spojek nebo redukcí DN 200</t>
  </si>
  <si>
    <t>877350330</t>
  </si>
  <si>
    <t>34</t>
  </si>
  <si>
    <t>81002389</t>
  </si>
  <si>
    <t>koleno kanalizační s hrdlem PP 200x45° SN10</t>
  </si>
  <si>
    <t>28611902</t>
  </si>
  <si>
    <t>33</t>
  </si>
  <si>
    <t>https://podminky.urs.cz/item/CS_URS_2023_01/877350310</t>
  </si>
  <si>
    <t>-973333509</t>
  </si>
  <si>
    <t>Montáž tvarovek na kanalizačním plastovém potrubí z polypropylenu PP hladkého plnostěnného kolen DN 200</t>
  </si>
  <si>
    <t>877350310</t>
  </si>
  <si>
    <t>32</t>
  </si>
  <si>
    <t>-168751442</t>
  </si>
  <si>
    <t>redukce kanalizační PP DN 150/100</t>
  </si>
  <si>
    <t>28617243</t>
  </si>
  <si>
    <t>31</t>
  </si>
  <si>
    <t>https://podminky.urs.cz/item/CS_URS_2023_01/877310330</t>
  </si>
  <si>
    <t>1639551943</t>
  </si>
  <si>
    <t>Montáž tvarovek na kanalizačním plastovém potrubí z polypropylenu PP hladkého plnostěnného spojek nebo redukcí DN 150</t>
  </si>
  <si>
    <t>877310330</t>
  </si>
  <si>
    <t>30</t>
  </si>
  <si>
    <t>-2013347456</t>
  </si>
  <si>
    <t>koleno kanalizační s hrdlem PP 160x87° SN10</t>
  </si>
  <si>
    <t>28611898</t>
  </si>
  <si>
    <t>29</t>
  </si>
  <si>
    <t>-35662531</t>
  </si>
  <si>
    <t>koleno kanalizační s hrdlem PP 160x45° SN10</t>
  </si>
  <si>
    <t>28611894</t>
  </si>
  <si>
    <t>28</t>
  </si>
  <si>
    <t>https://podminky.urs.cz/item/CS_URS_2023_01/877310310</t>
  </si>
  <si>
    <t>-1282467337</t>
  </si>
  <si>
    <t>Montáž tvarovek na kanalizačním plastovém potrubí z polypropylenu PP hladkého plnostěnného kolen DN 150</t>
  </si>
  <si>
    <t>877310310</t>
  </si>
  <si>
    <t>27</t>
  </si>
  <si>
    <t>474458785</t>
  </si>
  <si>
    <t>16</t>
  </si>
  <si>
    <t>nerezová výlevka chemických WC na postavení</t>
  </si>
  <si>
    <t>7X01</t>
  </si>
  <si>
    <t>26</t>
  </si>
  <si>
    <t>https://podminky.urs.cz/item/CS_URS_2023_01/725339111</t>
  </si>
  <si>
    <t>-888767088</t>
  </si>
  <si>
    <t>soubor</t>
  </si>
  <si>
    <t>Montáž výlevky</t>
  </si>
  <si>
    <t>725339111</t>
  </si>
  <si>
    <t>25</t>
  </si>
  <si>
    <t>-2023524675</t>
  </si>
  <si>
    <t xml:space="preserve">instalační rám k odpadové pojezdové vpusti </t>
  </si>
  <si>
    <t>8X02</t>
  </si>
  <si>
    <t>24</t>
  </si>
  <si>
    <t>-408526007</t>
  </si>
  <si>
    <t>odpadní pojezdová vpusť 540x540 mm, odtok průměr 110 mm</t>
  </si>
  <si>
    <t>8X01</t>
  </si>
  <si>
    <t>23</t>
  </si>
  <si>
    <t>https://podminky.urs.cz/item/CS_URS_2023_01/877265261</t>
  </si>
  <si>
    <t>1589939490</t>
  </si>
  <si>
    <t>Montáž tvarovek na kanalizačním potrubí z trub z plastu z tvrdého PVC nebo z polypropylenu v otevřeném výkopu dvorních vpustí DN 110</t>
  </si>
  <si>
    <t>877265261</t>
  </si>
  <si>
    <t>22</t>
  </si>
  <si>
    <t>-1697675883</t>
  </si>
  <si>
    <t>trubka kanalizační PP plnostěnná třívrstvá DN 200x1000mm SN10</t>
  </si>
  <si>
    <t>28617004</t>
  </si>
  <si>
    <t>21</t>
  </si>
  <si>
    <t>https://podminky.urs.cz/item/CS_URS_2023_01/871350310</t>
  </si>
  <si>
    <t>-893868149</t>
  </si>
  <si>
    <t>Montáž kanalizačního potrubí z plastů z polypropylenu PP hladkého plnostěnného SN 10 DN 200</t>
  </si>
  <si>
    <t>871350310</t>
  </si>
  <si>
    <t>20</t>
  </si>
  <si>
    <t>False</t>
  </si>
  <si>
    <t>9,26108374384237*1,015 'Přepočtené koeficientem množství</t>
  </si>
  <si>
    <t>1976164808</t>
  </si>
  <si>
    <t>trubka kanalizační PP plnostěnná třívrstvá DN 150x1000mm SN10</t>
  </si>
  <si>
    <t>28617003</t>
  </si>
  <si>
    <t>19</t>
  </si>
  <si>
    <t>https://podminky.urs.cz/item/CS_URS_2023_01/871310310</t>
  </si>
  <si>
    <t>-245750032</t>
  </si>
  <si>
    <t>Montáž kanalizačního potrubí z plastů z polypropylenu PP hladkého plnostěnného SN 10 DN 150</t>
  </si>
  <si>
    <t>871310310</t>
  </si>
  <si>
    <t>18</t>
  </si>
  <si>
    <t>-2025735816</t>
  </si>
  <si>
    <t>trubka kanalizační PP plnostěnná třívrstvá DN 100x1000mm SN10</t>
  </si>
  <si>
    <t>28617001</t>
  </si>
  <si>
    <t>17</t>
  </si>
  <si>
    <t>"svislé potrubí od výlevky chemických WC a odpadní vpusti" 3</t>
  </si>
  <si>
    <t>https://podminky.urs.cz/item/CS_URS_2023_01/871260310</t>
  </si>
  <si>
    <t>1453278240</t>
  </si>
  <si>
    <t>Montáž kanalizačního potrubí z plastů z polypropylenu PP hladkého plnostěnného SN 10 DN 100</t>
  </si>
  <si>
    <t>871260310</t>
  </si>
  <si>
    <t>Trubní vedení</t>
  </si>
  <si>
    <t>Součet</t>
  </si>
  <si>
    <t>0</t>
  </si>
  <si>
    <t>"pažená rýha" 14*1*0,15</t>
  </si>
  <si>
    <t>"nepažená rýha" 14,4*0,8*0,15</t>
  </si>
  <si>
    <t>https://podminky.urs.cz/item/CS_URS_2023_01/451573111</t>
  </si>
  <si>
    <t>-1319290699</t>
  </si>
  <si>
    <t>m3</t>
  </si>
  <si>
    <t>Lože pod potrubí, stoky a drobné objekty v otevřeném výkopu z písku a štěrkopísku do 63 mm</t>
  </si>
  <si>
    <t>451573111</t>
  </si>
  <si>
    <t>15</t>
  </si>
  <si>
    <t>Vodorovné konstrukce</t>
  </si>
  <si>
    <t>23,8+4,6</t>
  </si>
  <si>
    <t>https://podminky.urs.cz/item/CS_URS_2023_01/359901211</t>
  </si>
  <si>
    <t>-1206985057</t>
  </si>
  <si>
    <t>Monitoring stok (kamerový systém) jakékoli výšky nová kanalizace</t>
  </si>
  <si>
    <t>359901211</t>
  </si>
  <si>
    <t>14</t>
  </si>
  <si>
    <t>Svislé a kompletní konstrukce</t>
  </si>
  <si>
    <t>3</t>
  </si>
  <si>
    <t>11,21*2 'Přepočtené koeficientem množství</t>
  </si>
  <si>
    <t>-921746793</t>
  </si>
  <si>
    <t>štěrkopísek frakce 0/32</t>
  </si>
  <si>
    <t>58337344</t>
  </si>
  <si>
    <t>13</t>
  </si>
  <si>
    <t>11,21</t>
  </si>
  <si>
    <t>"DN 160" (9,2*0,8*0,41)-(3,14*0,1*0,1*9,2)</t>
  </si>
  <si>
    <t>"DN 200, nepažená rýha" (5,2*0,8*0,5)-(3,14*0,1*0,1*5,2)</t>
  </si>
  <si>
    <t>"DN 200, pažená rýha" (14*1*0,5)-(3,14*0,1*0,1*14)</t>
  </si>
  <si>
    <t>https://podminky.urs.cz/item/CS_URS_2023_01/175111101</t>
  </si>
  <si>
    <t>-1708945607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</si>
  <si>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</si>
  <si>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175111101</t>
  </si>
  <si>
    <t>12</t>
  </si>
  <si>
    <t>"obsyp" -11,21</t>
  </si>
  <si>
    <t>"lože" -3,83</t>
  </si>
  <si>
    <t>"výkop" 53,2</t>
  </si>
  <si>
    <t>https://podminky.urs.cz/item/CS_URS_2023_01/174111103</t>
  </si>
  <si>
    <t>-371765008</t>
  </si>
  <si>
    <t>Zásyp sypaninou z jakékoliv horniny ručně s uložením výkopku ve vrstvách se zhutněním zářezů se šikmými stěnami pro podzemní vedení a kolem objektů zřízených v těchto zářezech</t>
  </si>
  <si>
    <t>174111103</t>
  </si>
  <si>
    <t>11</t>
  </si>
  <si>
    <t>https://podminky.urs.cz/item/CS_URS_2023_01/171251201</t>
  </si>
  <si>
    <t>512393597</t>
  </si>
  <si>
    <t>Uložení sypaniny na skládky nebo meziskládky bez hutnění s upravením uložené sypaniny do předepsaného tvaru</t>
  </si>
  <si>
    <t>171251201</t>
  </si>
  <si>
    <t>10</t>
  </si>
  <si>
    <t>"zásyp" -38,16</t>
  </si>
  <si>
    <t>https://podminky.urs.cz/item/CS_URS_2023_01/162751114</t>
  </si>
  <si>
    <t>-251690593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</si>
  <si>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</si>
  <si>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162751114</t>
  </si>
  <si>
    <t>9</t>
  </si>
  <si>
    <t>15,37*4</t>
  </si>
  <si>
    <t>přesun do 50-ti metrů</t>
  </si>
  <si>
    <t>https://podminky.urs.cz/item/CS_URS_2023_01/162211319</t>
  </si>
  <si>
    <t>1601167299</t>
  </si>
  <si>
    <t>Příplatek k vodorovnému přemístění výkopku z horniny třídy těžitelnosti I skupiny 1 až 3 stavebním kolečkem za každých dalších 10 m</t>
  </si>
  <si>
    <t>162211319</t>
  </si>
  <si>
    <t>"obsyp" 11,21</t>
  </si>
  <si>
    <t>"lože" 3,83</t>
  </si>
  <si>
    <t>https://podminky.urs.cz/item/CS_URS_2023_01/162211311</t>
  </si>
  <si>
    <t>1477346836</t>
  </si>
  <si>
    <t>Vodorovné přemístění výkopku nebo sypaniny stavebním kolečkem s vyprázdněním kolečka na hromady nebo do dopravního prostředku na vzdálenost do 10 m z horniny třídy těžitelnosti I, skupiny 1 až 3</t>
  </si>
  <si>
    <t>162211311</t>
  </si>
  <si>
    <t>7</t>
  </si>
  <si>
    <t>https://podminky.urs.cz/item/CS_URS_2023_01/151101111</t>
  </si>
  <si>
    <t>1733317745</t>
  </si>
  <si>
    <t>m2</t>
  </si>
  <si>
    <t>Odstranění pažení a rozepření stěn rýh pro podzemní vedení s uložením materiálu na vzdálenost do 3 m od kraje výkopu příložné, hloubky do 2 m</t>
  </si>
  <si>
    <t>151101111</t>
  </si>
  <si>
    <t>6</t>
  </si>
  <si>
    <t>(14*1,7)*2</t>
  </si>
  <si>
    <t>https://podminky.urs.cz/item/CS_URS_2023_01/151101101</t>
  </si>
  <si>
    <t>-633951678</t>
  </si>
  <si>
    <t>Zřízení pažení a rozepření stěn rýh pro podzemní vedení příložné pro jakoukoliv mezerovitost, hloubky do 2 m</t>
  </si>
  <si>
    <t>151101101</t>
  </si>
  <si>
    <t>5</t>
  </si>
  <si>
    <t>"DN 200, pažená rýha" 14*1*1,7</t>
  </si>
  <si>
    <t>https://podminky.urs.cz/item/CS_URS_2023_01/132212131</t>
  </si>
  <si>
    <t>-1795236773</t>
  </si>
  <si>
    <t>Hloubení nezapažených rýh šířky do 800 mm ručně s urovnáním dna do předepsaného profilu a spádu v hornině třídy těžitelnosti I skupiny 3 soudržných</t>
  </si>
  <si>
    <t>132212131</t>
  </si>
  <si>
    <t>0,3*0,6*0,6</t>
  </si>
  <si>
    <t>výkop pro kotevní konstrukci výlevky</t>
  </si>
  <si>
    <t>https://podminky.urs.cz/item/CS_URS_2023_01/131213701</t>
  </si>
  <si>
    <t>487999457</t>
  </si>
  <si>
    <t>Hloubení nezapažených jam ručně s urovnáním dna do předepsaného profilu a spádu v hornině třídy těžitelnosti I skupiny 3 soudržných</t>
  </si>
  <si>
    <t>131213701</t>
  </si>
  <si>
    <t>29,4</t>
  </si>
  <si>
    <t>"DN 160" ((1,6+0,8)/2*1,7)*9,2</t>
  </si>
  <si>
    <t>"DN 200, nepažená rýha" ((1,6+0,8)/2*1,7)*5,2</t>
  </si>
  <si>
    <t>https://podminky.urs.cz/item/CS_URS_2023_01/123212101</t>
  </si>
  <si>
    <t>-147839869</t>
  </si>
  <si>
    <t>Vykopávky zářezů se šikmými stěnami pro podzemní vedení ručně v hornině třídy těžitelnosti I skupiny 3</t>
  </si>
  <si>
    <t>123212101</t>
  </si>
  <si>
    <t>2xPE DN 25 - vodovodní potrubí</t>
  </si>
  <si>
    <t>https://podminky.urs.cz/item/CS_URS_2023_01/119001405</t>
  </si>
  <si>
    <t>-804438058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</si>
  <si>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</si>
  <si>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119001405</t>
  </si>
  <si>
    <t>Zemní práce</t>
  </si>
  <si>
    <t>Práce a dodávky HSV</t>
  </si>
  <si>
    <t>HSV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</si>
  <si>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</si>
  <si>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</si>
  <si>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</si>
  <si>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</si>
  <si>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</si>
  <si>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</si>
  <si>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</si>
  <si>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</si>
  <si>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DPH</t>
  </si>
  <si>
    <t>Cenová soustava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</si>
  <si>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</si>
  <si>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</si>
  <si>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</si>
  <si>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</si>
  <si>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</si>
  <si>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</si>
  <si>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</si>
  <si>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</si>
  <si>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</si>
  <si>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Uchazeč:</t>
  </si>
  <si>
    <t>Projektant:</t>
  </si>
  <si>
    <t>Zadavatel:</t>
  </si>
  <si>
    <t>Datum:</t>
  </si>
  <si>
    <t>Místo:</t>
  </si>
  <si>
    <t>Objekt:</t>
  </si>
  <si>
    <t>Stavba:</t>
  </si>
  <si>
    <t>SOUPIS PRACÍ</t>
  </si>
  <si>
    <t xml:space="preserve">    998 - Přesun hmot</t>
  </si>
  <si>
    <t xml:space="preserve">    8 - Trubní vedení</t>
  </si>
  <si>
    <t xml:space="preserve">    4 - Vodorovné konstrukce</t>
  </si>
  <si>
    <t xml:space="preserve">    3 - Svislé a kompletní konstrukce</t>
  </si>
  <si>
    <t xml:space="preserve">    1 - Zemní práce</t>
  </si>
  <si>
    <t>HSV - Práce a dodávky HSV</t>
  </si>
  <si>
    <t>Náklady stavby celkem</t>
  </si>
  <si>
    <t>Kód dílu - Popis</t>
  </si>
  <si>
    <t>REKAPITULACE ČLENĚNÍ SOUPISU PRACÍ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</si>
  <si>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</si>
  <si>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</si>
  <si>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</si>
  <si>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</si>
  <si>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</si>
  <si>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</si>
  <si>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</si>
  <si>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Výše daně</t>
  </si>
  <si>
    <t>Sazba daně</t>
  </si>
  <si>
    <t>Základ daně</t>
  </si>
  <si>
    <t>Cena bez DPH</t>
  </si>
  <si>
    <t>Poznámka:</t>
  </si>
  <si>
    <t>DIČ:</t>
  </si>
  <si>
    <t>Agroprojek Jihlava, spol.s.r.o.</t>
  </si>
  <si>
    <t>49974424</t>
  </si>
  <si>
    <t>IČ:</t>
  </si>
  <si>
    <t>EKOLTES Hranice, a.s.</t>
  </si>
  <si>
    <t>61974919</t>
  </si>
  <si>
    <t>Hranice</t>
  </si>
  <si>
    <t>CC-CZ:</t>
  </si>
  <si>
    <t>KSO:</t>
  </si>
  <si>
    <t>IO 303 - Areálová přípojka splaškové kanalizace</t>
  </si>
  <si>
    <t>v ---  níže se nacházejí doplnkové a pomocné údaje k sestavám  --- v</t>
  </si>
  <si>
    <t>KRYCÍ LIST SOUPISU PRACÍ</t>
  </si>
  <si>
    <t>{d9f92114-de37-4b57-88cd-599973b147fc}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</si>
</sst>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"/>
    <numFmt numFmtId="166" formatCode="dd\.mm\.yyyy"/>
    <numFmt numFmtId="167" formatCode="#,##0.00%"/>
  </numFmts>
  <fonts count="27" x14ac:knownFonts="1">
    <font>
      <sz val="8"/>
      <name val="Arial CE"/>
      <family val="2"/>
    </font>
    <font>
      <u/>
      <sz val="11"/>
      <color theme="10"/>
      <name val="Calibri"/>
      <scheme val="minor"/>
    </font>
    <font>
      <i/>
      <u/>
      <sz val="7"/>
      <color rgb="FF979797"/>
      <name val="Calibri"/>
      <scheme val="minor"/>
    </font>
    <font>
      <sz val="7"/>
      <color rgb="FF979797"/>
      <name val="Arial CE"/>
    </font>
    <font>
      <sz val="9"/>
      <name val="Arial CE"/>
    </font>
    <font>
      <sz val="9"/>
      <color rgb="FF96969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FF0000"/>
      <name val="Arial CE"/>
    </font>
    <font>
      <sz val="8"/>
      <color rgb="FF800080"/>
      <name val="Arial CE"/>
    </font>
    <font>
      <sz val="12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2" borderId="9" xfId="0" applyNumberFormat="1" applyFont="1" applyFill="1" applyBorder="1" applyAlignment="1" applyProtection="1">
      <alignment vertical="center"/>
      <protection locked="0"/>
    </xf>
    <xf numFmtId="165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/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7" xfId="0" applyNumberFormat="1" applyFont="1" applyBorder="1"/>
    <xf numFmtId="164" fontId="6" fillId="0" borderId="0" xfId="0" applyNumberFormat="1" applyFont="1"/>
    <xf numFmtId="0" fontId="6" fillId="0" borderId="8" xfId="0" applyFont="1" applyBorder="1"/>
    <xf numFmtId="0" fontId="6" fillId="0" borderId="1" xfId="0" applyFont="1" applyBorder="1"/>
    <xf numFmtId="4" fontId="7" fillId="0" borderId="0" xfId="0" applyNumberFormat="1" applyFont="1"/>
    <xf numFmtId="0" fontId="6" fillId="0" borderId="0" xfId="0" applyFont="1" applyProtection="1">
      <protection locked="0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" fontId="10" fillId="0" borderId="9" xfId="0" applyNumberFormat="1" applyFont="1" applyBorder="1" applyAlignment="1">
      <alignment vertical="center"/>
    </xf>
    <xf numFmtId="4" fontId="10" fillId="2" borderId="9" xfId="0" applyNumberFormat="1" applyFont="1" applyFill="1" applyBorder="1" applyAlignment="1" applyProtection="1">
      <alignment vertical="center"/>
      <protection locked="0"/>
    </xf>
    <xf numFmtId="165" fontId="10" fillId="0" borderId="9" xfId="0" applyNumberFormat="1" applyFont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165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4" fontId="14" fillId="0" borderId="0" xfId="0" applyNumberFormat="1" applyFont="1"/>
    <xf numFmtId="0" fontId="14" fillId="0" borderId="0" xfId="0" applyFont="1" applyAlignment="1">
      <alignment horizontal="left"/>
    </xf>
    <xf numFmtId="4" fontId="15" fillId="0" borderId="0" xfId="0" applyNumberFormat="1" applyFont="1" applyAlignment="1">
      <alignment vertical="center"/>
    </xf>
    <xf numFmtId="164" fontId="16" fillId="0" borderId="10" xfId="0" applyNumberFormat="1" applyFont="1" applyBorder="1"/>
    <xf numFmtId="0" fontId="0" fillId="0" borderId="11" xfId="0" applyBorder="1" applyAlignment="1">
      <alignment vertical="center"/>
    </xf>
    <xf numFmtId="164" fontId="16" fillId="0" borderId="11" xfId="0" applyNumberFormat="1" applyFont="1" applyBorder="1"/>
    <xf numFmtId="0" fontId="0" fillId="0" borderId="12" xfId="0" applyBorder="1" applyAlignment="1">
      <alignment vertical="center"/>
    </xf>
    <xf numFmtId="4" fontId="17" fillId="0" borderId="0" xfId="0" applyNumberFormat="1" applyFont="1"/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6" fontId="18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3" borderId="18" xfId="0" applyFill="1" applyBorder="1" applyAlignment="1">
      <alignment vertical="center"/>
    </xf>
    <xf numFmtId="4" fontId="23" fillId="3" borderId="19" xfId="0" applyNumberFormat="1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right" vertical="center"/>
    </xf>
    <xf numFmtId="0" fontId="23" fillId="3" borderId="20" xfId="0" applyFont="1" applyFill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167" fontId="19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0" fillId="0" borderId="1" xfId="0" applyBorder="1"/>
    <xf numFmtId="0" fontId="26" fillId="0" borderId="0" xfId="0" applyFont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0" xfId="0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BB2658B5-62EA-43A1-B3F0-D3312E1F6C5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dvornik\Documents\Projekty,%20realizace\Zpevn&#283;n&#233;%20plochy\2206803%20-%20Hranice,%20&#218;prava%20zpevn&#283;n&#253;ch%20ploch%20are&#225;lu%20koupali&#353;t&#283;%20%5bzad&#225;n&#237;%5d.xlsx" TargetMode="External"/><Relationship Id="rId1" Type="http://schemas.openxmlformats.org/officeDocument/2006/relationships/externalLinkPath" Target="/Users/Nadvornik/Documents/Projekty,%20realizace/Zpevn&#283;n&#233;%20plochy/2206803%20-%20Hranice,%20&#218;prava%20zpevn&#283;n&#253;ch%20ploch%20are&#225;lu%20koupali&#353;t&#283;%20%5bzad&#225;n&#237;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IO 101 - Úprava zpevněnýc..."/>
      <sheetName val="IO 301 - Nakládání s dešť..."/>
      <sheetName val="IO 801 - Vegetační úpravy"/>
      <sheetName val="VON - Vedlejší a ostatní ..."/>
      <sheetName val="Pokyny pro vyplnění"/>
    </sheetNames>
    <sheetDataSet>
      <sheetData sheetId="0">
        <row r="6">
          <cell r="K6" t="str">
            <v>Hranice, Úprava zpevněných ploch areálu koupaliště</v>
          </cell>
        </row>
        <row r="8">
          <cell r="AN8" t="str">
            <v>17. 8. 2023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359901211" TargetMode="External"/><Relationship Id="rId18" Type="http://schemas.openxmlformats.org/officeDocument/2006/relationships/hyperlink" Target="https://podminky.urs.cz/item/CS_URS_2023_01/877265261" TargetMode="External"/><Relationship Id="rId26" Type="http://schemas.openxmlformats.org/officeDocument/2006/relationships/hyperlink" Target="https://podminky.urs.cz/item/CS_URS_2023_01/877375121" TargetMode="External"/><Relationship Id="rId3" Type="http://schemas.openxmlformats.org/officeDocument/2006/relationships/hyperlink" Target="https://podminky.urs.cz/item/CS_URS_2023_01/131213701" TargetMode="External"/><Relationship Id="rId21" Type="http://schemas.openxmlformats.org/officeDocument/2006/relationships/hyperlink" Target="https://podminky.urs.cz/item/CS_URS_2023_01/877310330" TargetMode="External"/><Relationship Id="rId7" Type="http://schemas.openxmlformats.org/officeDocument/2006/relationships/hyperlink" Target="https://podminky.urs.cz/item/CS_URS_2023_01/162211311" TargetMode="External"/><Relationship Id="rId12" Type="http://schemas.openxmlformats.org/officeDocument/2006/relationships/hyperlink" Target="https://podminky.urs.cz/item/CS_URS_2023_01/175111101" TargetMode="External"/><Relationship Id="rId17" Type="http://schemas.openxmlformats.org/officeDocument/2006/relationships/hyperlink" Target="https://podminky.urs.cz/item/CS_URS_2023_01/871350310" TargetMode="External"/><Relationship Id="rId25" Type="http://schemas.openxmlformats.org/officeDocument/2006/relationships/hyperlink" Target="https://podminky.urs.cz/item/CS_URS_2023_01/877365211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podminky.urs.cz/item/CS_URS_2023_01/123212101" TargetMode="External"/><Relationship Id="rId16" Type="http://schemas.openxmlformats.org/officeDocument/2006/relationships/hyperlink" Target="https://podminky.urs.cz/item/CS_URS_2023_01/871310310" TargetMode="External"/><Relationship Id="rId20" Type="http://schemas.openxmlformats.org/officeDocument/2006/relationships/hyperlink" Target="https://podminky.urs.cz/item/CS_URS_2023_01/877310310" TargetMode="External"/><Relationship Id="rId29" Type="http://schemas.openxmlformats.org/officeDocument/2006/relationships/hyperlink" Target="https://podminky.urs.cz/item/CS_URS_2023_01/892372111" TargetMode="External"/><Relationship Id="rId1" Type="http://schemas.openxmlformats.org/officeDocument/2006/relationships/hyperlink" Target="https://podminky.urs.cz/item/CS_URS_2023_01/119001405" TargetMode="External"/><Relationship Id="rId6" Type="http://schemas.openxmlformats.org/officeDocument/2006/relationships/hyperlink" Target="https://podminky.urs.cz/item/CS_URS_2023_01/151101111" TargetMode="External"/><Relationship Id="rId11" Type="http://schemas.openxmlformats.org/officeDocument/2006/relationships/hyperlink" Target="https://podminky.urs.cz/item/CS_URS_2023_01/174111103" TargetMode="External"/><Relationship Id="rId24" Type="http://schemas.openxmlformats.org/officeDocument/2006/relationships/hyperlink" Target="https://podminky.urs.cz/item/CS_URS_2023_01/877355221" TargetMode="External"/><Relationship Id="rId32" Type="http://schemas.openxmlformats.org/officeDocument/2006/relationships/hyperlink" Target="https://podminky.urs.cz/item/CS_URS_2023_01/998276124" TargetMode="External"/><Relationship Id="rId5" Type="http://schemas.openxmlformats.org/officeDocument/2006/relationships/hyperlink" Target="https://podminky.urs.cz/item/CS_URS_2023_01/151101101" TargetMode="External"/><Relationship Id="rId15" Type="http://schemas.openxmlformats.org/officeDocument/2006/relationships/hyperlink" Target="https://podminky.urs.cz/item/CS_URS_2023_01/871260310" TargetMode="External"/><Relationship Id="rId23" Type="http://schemas.openxmlformats.org/officeDocument/2006/relationships/hyperlink" Target="https://podminky.urs.cz/item/CS_URS_2023_01/877350330" TargetMode="External"/><Relationship Id="rId28" Type="http://schemas.openxmlformats.org/officeDocument/2006/relationships/hyperlink" Target="https://podminky.urs.cz/item/CS_URS_2023_01/892351111" TargetMode="External"/><Relationship Id="rId10" Type="http://schemas.openxmlformats.org/officeDocument/2006/relationships/hyperlink" Target="https://podminky.urs.cz/item/CS_URS_2023_01/171251201" TargetMode="External"/><Relationship Id="rId19" Type="http://schemas.openxmlformats.org/officeDocument/2006/relationships/hyperlink" Target="https://podminky.urs.cz/item/CS_URS_2023_01/725339111" TargetMode="External"/><Relationship Id="rId31" Type="http://schemas.openxmlformats.org/officeDocument/2006/relationships/hyperlink" Target="https://podminky.urs.cz/item/CS_URS_2023_01/998276101" TargetMode="External"/><Relationship Id="rId4" Type="http://schemas.openxmlformats.org/officeDocument/2006/relationships/hyperlink" Target="https://podminky.urs.cz/item/CS_URS_2023_01/132212131" TargetMode="External"/><Relationship Id="rId9" Type="http://schemas.openxmlformats.org/officeDocument/2006/relationships/hyperlink" Target="https://podminky.urs.cz/item/CS_URS_2023_01/162751114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877350310" TargetMode="External"/><Relationship Id="rId27" Type="http://schemas.openxmlformats.org/officeDocument/2006/relationships/hyperlink" Target="https://podminky.urs.cz/item/CS_URS_2023_01/892271111" TargetMode="External"/><Relationship Id="rId30" Type="http://schemas.openxmlformats.org/officeDocument/2006/relationships/hyperlink" Target="https://podminky.urs.cz/item/CS_URS_2023_01/899722113" TargetMode="External"/><Relationship Id="rId8" Type="http://schemas.openxmlformats.org/officeDocument/2006/relationships/hyperlink" Target="https://podminky.urs.cz/item/CS_URS_2023_01/162211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FCEA-1F29-491C-9967-44FB6CF0EF64}">
  <sheetPr>
    <pageSetUpPr fitToPage="1"/>
  </sheetPr>
  <dimension ref="B2:BM207"/>
  <sheetViews>
    <sheetView showGridLines="0" tabSelected="1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AT2" s="5" t="s">
        <v>333</v>
      </c>
    </row>
    <row r="3" spans="2:46" ht="6.9" customHeight="1" x14ac:dyDescent="0.2">
      <c r="B3" s="138"/>
      <c r="C3" s="137"/>
      <c r="D3" s="137"/>
      <c r="E3" s="137"/>
      <c r="F3" s="137"/>
      <c r="G3" s="137"/>
      <c r="H3" s="137"/>
      <c r="I3" s="137"/>
      <c r="J3" s="137"/>
      <c r="K3" s="137"/>
      <c r="L3" s="135"/>
      <c r="AT3" s="5" t="s">
        <v>0</v>
      </c>
    </row>
    <row r="4" spans="2:46" ht="24.9" customHeight="1" x14ac:dyDescent="0.2">
      <c r="B4" s="135"/>
      <c r="D4" s="100" t="s">
        <v>332</v>
      </c>
      <c r="L4" s="135"/>
      <c r="M4" s="136" t="s">
        <v>331</v>
      </c>
      <c r="AT4" s="5" t="s">
        <v>149</v>
      </c>
    </row>
    <row r="5" spans="2:46" ht="6.9" customHeight="1" x14ac:dyDescent="0.2">
      <c r="B5" s="135"/>
      <c r="L5" s="135"/>
    </row>
    <row r="6" spans="2:46" ht="12" customHeight="1" x14ac:dyDescent="0.2">
      <c r="B6" s="135"/>
      <c r="D6" s="93" t="s">
        <v>298</v>
      </c>
      <c r="L6" s="135"/>
    </row>
    <row r="7" spans="2:46" ht="16.5" customHeight="1" x14ac:dyDescent="0.2">
      <c r="B7" s="135"/>
      <c r="E7" s="99" t="str">
        <f>'[1]Rekapitulace stavby'!K6</f>
        <v>Hranice, Úprava zpevněných ploch areálu koupaliště</v>
      </c>
      <c r="F7" s="98"/>
      <c r="G7" s="98"/>
      <c r="H7" s="98"/>
      <c r="L7" s="135"/>
    </row>
    <row r="8" spans="2:46" s="1" customFormat="1" ht="12" customHeight="1" x14ac:dyDescent="0.2">
      <c r="B8" s="2"/>
      <c r="D8" s="93" t="s">
        <v>297</v>
      </c>
      <c r="L8" s="2"/>
    </row>
    <row r="9" spans="2:46" s="1" customFormat="1" ht="16.5" customHeight="1" x14ac:dyDescent="0.2">
      <c r="B9" s="2"/>
      <c r="E9" s="97" t="s">
        <v>330</v>
      </c>
      <c r="F9" s="96"/>
      <c r="G9" s="96"/>
      <c r="H9" s="96"/>
      <c r="L9" s="2"/>
    </row>
    <row r="10" spans="2:46" s="1" customFormat="1" x14ac:dyDescent="0.2">
      <c r="B10" s="2"/>
      <c r="L10" s="2"/>
    </row>
    <row r="11" spans="2:46" s="1" customFormat="1" ht="12" customHeight="1" x14ac:dyDescent="0.2">
      <c r="B11" s="2"/>
      <c r="D11" s="93" t="s">
        <v>329</v>
      </c>
      <c r="F11" s="94" t="s">
        <v>9</v>
      </c>
      <c r="I11" s="93" t="s">
        <v>328</v>
      </c>
      <c r="J11" s="94" t="s">
        <v>9</v>
      </c>
      <c r="L11" s="2"/>
    </row>
    <row r="12" spans="2:46" s="1" customFormat="1" ht="12" customHeight="1" x14ac:dyDescent="0.2">
      <c r="B12" s="2"/>
      <c r="D12" s="93" t="s">
        <v>296</v>
      </c>
      <c r="F12" s="94" t="s">
        <v>327</v>
      </c>
      <c r="I12" s="93" t="s">
        <v>295</v>
      </c>
      <c r="J12" s="95" t="str">
        <f>'[1]Rekapitulace stavby'!AN8</f>
        <v>17. 8. 2023</v>
      </c>
      <c r="L12" s="2"/>
    </row>
    <row r="13" spans="2:46" s="1" customFormat="1" ht="10.8" customHeight="1" x14ac:dyDescent="0.2">
      <c r="B13" s="2"/>
      <c r="L13" s="2"/>
    </row>
    <row r="14" spans="2:46" s="1" customFormat="1" ht="12" customHeight="1" x14ac:dyDescent="0.2">
      <c r="B14" s="2"/>
      <c r="D14" s="93" t="s">
        <v>294</v>
      </c>
      <c r="I14" s="93" t="s">
        <v>324</v>
      </c>
      <c r="J14" s="94" t="s">
        <v>326</v>
      </c>
      <c r="L14" s="2"/>
    </row>
    <row r="15" spans="2:46" s="1" customFormat="1" ht="18" customHeight="1" x14ac:dyDescent="0.2">
      <c r="B15" s="2"/>
      <c r="E15" s="94" t="s">
        <v>325</v>
      </c>
      <c r="I15" s="93" t="s">
        <v>321</v>
      </c>
      <c r="J15" s="94" t="s">
        <v>9</v>
      </c>
      <c r="L15" s="2"/>
    </row>
    <row r="16" spans="2:46" s="1" customFormat="1" ht="6.9" customHeight="1" x14ac:dyDescent="0.2">
      <c r="B16" s="2"/>
      <c r="L16" s="2"/>
    </row>
    <row r="17" spans="2:12" s="1" customFormat="1" ht="12" customHeight="1" x14ac:dyDescent="0.2">
      <c r="B17" s="2"/>
      <c r="D17" s="93" t="s">
        <v>292</v>
      </c>
      <c r="I17" s="93" t="s">
        <v>324</v>
      </c>
      <c r="J17" s="132" t="str">
        <f>'[1]Rekapitulace stavby'!AN13</f>
        <v>Vyplň údaj</v>
      </c>
      <c r="L17" s="2"/>
    </row>
    <row r="18" spans="2:12" s="1" customFormat="1" ht="18" customHeight="1" x14ac:dyDescent="0.2">
      <c r="B18" s="2"/>
      <c r="E18" s="134" t="str">
        <f>'[1]Rekapitulace stavby'!E14</f>
        <v>Vyplň údaj</v>
      </c>
      <c r="F18" s="133"/>
      <c r="G18" s="133"/>
      <c r="H18" s="133"/>
      <c r="I18" s="93" t="s">
        <v>321</v>
      </c>
      <c r="J18" s="132" t="str">
        <f>'[1]Rekapitulace stavby'!AN14</f>
        <v>Vyplň údaj</v>
      </c>
      <c r="L18" s="2"/>
    </row>
    <row r="19" spans="2:12" s="1" customFormat="1" ht="6.9" customHeight="1" x14ac:dyDescent="0.2">
      <c r="B19" s="2"/>
      <c r="L19" s="2"/>
    </row>
    <row r="20" spans="2:12" s="1" customFormat="1" ht="12" customHeight="1" x14ac:dyDescent="0.2">
      <c r="B20" s="2"/>
      <c r="D20" s="93" t="s">
        <v>293</v>
      </c>
      <c r="I20" s="93" t="s">
        <v>324</v>
      </c>
      <c r="J20" s="94" t="s">
        <v>323</v>
      </c>
      <c r="L20" s="2"/>
    </row>
    <row r="21" spans="2:12" s="1" customFormat="1" ht="18" customHeight="1" x14ac:dyDescent="0.2">
      <c r="B21" s="2"/>
      <c r="E21" s="94" t="s">
        <v>322</v>
      </c>
      <c r="I21" s="93" t="s">
        <v>321</v>
      </c>
      <c r="J21" s="94" t="s">
        <v>9</v>
      </c>
      <c r="L21" s="2"/>
    </row>
    <row r="22" spans="2:12" s="1" customFormat="1" ht="6.9" customHeight="1" x14ac:dyDescent="0.2">
      <c r="B22" s="2"/>
      <c r="L22" s="2"/>
    </row>
    <row r="23" spans="2:12" s="1" customFormat="1" ht="12" customHeight="1" x14ac:dyDescent="0.2">
      <c r="B23" s="2"/>
      <c r="D23" s="93" t="s">
        <v>291</v>
      </c>
      <c r="I23" s="93" t="s">
        <v>324</v>
      </c>
      <c r="J23" s="94" t="s">
        <v>323</v>
      </c>
      <c r="L23" s="2"/>
    </row>
    <row r="24" spans="2:12" s="1" customFormat="1" ht="18" customHeight="1" x14ac:dyDescent="0.2">
      <c r="B24" s="2"/>
      <c r="E24" s="94" t="s">
        <v>322</v>
      </c>
      <c r="I24" s="93" t="s">
        <v>321</v>
      </c>
      <c r="J24" s="94" t="s">
        <v>9</v>
      </c>
      <c r="L24" s="2"/>
    </row>
    <row r="25" spans="2:12" s="1" customFormat="1" ht="6.9" customHeight="1" x14ac:dyDescent="0.2">
      <c r="B25" s="2"/>
      <c r="L25" s="2"/>
    </row>
    <row r="26" spans="2:12" s="1" customFormat="1" ht="12" customHeight="1" x14ac:dyDescent="0.2">
      <c r="B26" s="2"/>
      <c r="D26" s="93" t="s">
        <v>320</v>
      </c>
      <c r="L26" s="2"/>
    </row>
    <row r="27" spans="2:12" s="129" customFormat="1" ht="16.5" customHeight="1" x14ac:dyDescent="0.2">
      <c r="B27" s="130"/>
      <c r="E27" s="131" t="s">
        <v>9</v>
      </c>
      <c r="F27" s="131"/>
      <c r="G27" s="131"/>
      <c r="H27" s="131"/>
      <c r="L27" s="130"/>
    </row>
    <row r="28" spans="2:12" s="1" customFormat="1" ht="6.9" customHeight="1" x14ac:dyDescent="0.2">
      <c r="B28" s="2"/>
      <c r="L28" s="2"/>
    </row>
    <row r="29" spans="2:12" s="1" customFormat="1" ht="6.9" customHeight="1" x14ac:dyDescent="0.2">
      <c r="B29" s="2"/>
      <c r="D29" s="78"/>
      <c r="E29" s="78"/>
      <c r="F29" s="78"/>
      <c r="G29" s="78"/>
      <c r="H29" s="78"/>
      <c r="I29" s="78"/>
      <c r="J29" s="78"/>
      <c r="K29" s="78"/>
      <c r="L29" s="2"/>
    </row>
    <row r="30" spans="2:12" s="1" customFormat="1" ht="25.35" customHeight="1" x14ac:dyDescent="0.2">
      <c r="B30" s="2"/>
      <c r="D30" s="128" t="s">
        <v>319</v>
      </c>
      <c r="J30" s="113">
        <f>ROUND(J85, 2)</f>
        <v>0</v>
      </c>
      <c r="L30" s="2"/>
    </row>
    <row r="31" spans="2:12" s="1" customFormat="1" ht="6.9" customHeight="1" x14ac:dyDescent="0.2">
      <c r="B31" s="2"/>
      <c r="D31" s="78"/>
      <c r="E31" s="78"/>
      <c r="F31" s="78"/>
      <c r="G31" s="78"/>
      <c r="H31" s="78"/>
      <c r="I31" s="78"/>
      <c r="J31" s="78"/>
      <c r="K31" s="78"/>
      <c r="L31" s="2"/>
    </row>
    <row r="32" spans="2:12" s="1" customFormat="1" ht="14.4" customHeight="1" x14ac:dyDescent="0.2">
      <c r="B32" s="2"/>
      <c r="F32" s="127" t="s">
        <v>318</v>
      </c>
      <c r="I32" s="127" t="s">
        <v>317</v>
      </c>
      <c r="J32" s="127" t="s">
        <v>316</v>
      </c>
      <c r="L32" s="2"/>
    </row>
    <row r="33" spans="2:12" s="1" customFormat="1" ht="14.4" customHeight="1" x14ac:dyDescent="0.2">
      <c r="B33" s="2"/>
      <c r="D33" s="126" t="s">
        <v>281</v>
      </c>
      <c r="E33" s="93" t="s">
        <v>8</v>
      </c>
      <c r="F33" s="124">
        <f>ROUND((SUM(BE85:BE206)),  2)</f>
        <v>0</v>
      </c>
      <c r="I33" s="125">
        <v>0.21</v>
      </c>
      <c r="J33" s="124">
        <f>ROUND(((SUM(BE85:BE206))*I33),  2)</f>
        <v>0</v>
      </c>
      <c r="L33" s="2"/>
    </row>
    <row r="34" spans="2:12" s="1" customFormat="1" ht="14.4" customHeight="1" x14ac:dyDescent="0.2">
      <c r="B34" s="2"/>
      <c r="E34" s="93" t="s">
        <v>315</v>
      </c>
      <c r="F34" s="124">
        <f>ROUND((SUM(BF85:BF206)),  2)</f>
        <v>0</v>
      </c>
      <c r="I34" s="125">
        <v>0.15</v>
      </c>
      <c r="J34" s="124">
        <f>ROUND(((SUM(BF85:BF206))*I34),  2)</f>
        <v>0</v>
      </c>
      <c r="L34" s="2"/>
    </row>
    <row r="35" spans="2:12" s="1" customFormat="1" ht="14.4" hidden="1" customHeight="1" x14ac:dyDescent="0.2">
      <c r="B35" s="2"/>
      <c r="E35" s="93" t="s">
        <v>314</v>
      </c>
      <c r="F35" s="124">
        <f>ROUND((SUM(BG85:BG206)),  2)</f>
        <v>0</v>
      </c>
      <c r="I35" s="125">
        <v>0.21</v>
      </c>
      <c r="J35" s="124">
        <f>0</f>
        <v>0</v>
      </c>
      <c r="L35" s="2"/>
    </row>
    <row r="36" spans="2:12" s="1" customFormat="1" ht="14.4" hidden="1" customHeight="1" x14ac:dyDescent="0.2">
      <c r="B36" s="2"/>
      <c r="E36" s="93" t="s">
        <v>313</v>
      </c>
      <c r="F36" s="124">
        <f>ROUND((SUM(BH85:BH206)),  2)</f>
        <v>0</v>
      </c>
      <c r="I36" s="125">
        <v>0.15</v>
      </c>
      <c r="J36" s="124">
        <f>0</f>
        <v>0</v>
      </c>
      <c r="L36" s="2"/>
    </row>
    <row r="37" spans="2:12" s="1" customFormat="1" ht="14.4" hidden="1" customHeight="1" x14ac:dyDescent="0.2">
      <c r="B37" s="2"/>
      <c r="E37" s="93" t="s">
        <v>312</v>
      </c>
      <c r="F37" s="124">
        <f>ROUND((SUM(BI85:BI206)),  2)</f>
        <v>0</v>
      </c>
      <c r="I37" s="125">
        <v>0</v>
      </c>
      <c r="J37" s="124">
        <f>0</f>
        <v>0</v>
      </c>
      <c r="L37" s="2"/>
    </row>
    <row r="38" spans="2:12" s="1" customFormat="1" ht="6.9" customHeight="1" x14ac:dyDescent="0.2">
      <c r="B38" s="2"/>
      <c r="L38" s="2"/>
    </row>
    <row r="39" spans="2:12" s="1" customFormat="1" ht="25.35" customHeight="1" x14ac:dyDescent="0.2">
      <c r="B39" s="2"/>
      <c r="C39" s="115"/>
      <c r="D39" s="123" t="s">
        <v>311</v>
      </c>
      <c r="E39" s="120"/>
      <c r="F39" s="120"/>
      <c r="G39" s="122" t="s">
        <v>310</v>
      </c>
      <c r="H39" s="121" t="s">
        <v>309</v>
      </c>
      <c r="I39" s="120"/>
      <c r="J39" s="119">
        <f>SUM(J30:J37)</f>
        <v>0</v>
      </c>
      <c r="K39" s="118"/>
      <c r="L39" s="2"/>
    </row>
    <row r="40" spans="2:12" s="1" customFormat="1" ht="14.4" customHeight="1" x14ac:dyDescent="0.2">
      <c r="B40" s="4"/>
      <c r="C40" s="3"/>
      <c r="D40" s="3"/>
      <c r="E40" s="3"/>
      <c r="F40" s="3"/>
      <c r="G40" s="3"/>
      <c r="H40" s="3"/>
      <c r="I40" s="3"/>
      <c r="J40" s="3"/>
      <c r="K40" s="3"/>
      <c r="L40" s="2"/>
    </row>
    <row r="44" spans="2:12" s="1" customFormat="1" ht="6.9" customHeight="1" x14ac:dyDescent="0.2">
      <c r="B44" s="102"/>
      <c r="C44" s="101"/>
      <c r="D44" s="101"/>
      <c r="E44" s="101"/>
      <c r="F44" s="101"/>
      <c r="G44" s="101"/>
      <c r="H44" s="101"/>
      <c r="I44" s="101"/>
      <c r="J44" s="101"/>
      <c r="K44" s="101"/>
      <c r="L44" s="2"/>
    </row>
    <row r="45" spans="2:12" s="1" customFormat="1" ht="24.9" customHeight="1" x14ac:dyDescent="0.2">
      <c r="B45" s="2"/>
      <c r="C45" s="100" t="s">
        <v>308</v>
      </c>
      <c r="L45" s="2"/>
    </row>
    <row r="46" spans="2:12" s="1" customFormat="1" ht="6.9" customHeight="1" x14ac:dyDescent="0.2">
      <c r="B46" s="2"/>
      <c r="L46" s="2"/>
    </row>
    <row r="47" spans="2:12" s="1" customFormat="1" ht="12" customHeight="1" x14ac:dyDescent="0.2">
      <c r="B47" s="2"/>
      <c r="C47" s="93" t="s">
        <v>298</v>
      </c>
      <c r="L47" s="2"/>
    </row>
    <row r="48" spans="2:12" s="1" customFormat="1" ht="16.5" customHeight="1" x14ac:dyDescent="0.2">
      <c r="B48" s="2"/>
      <c r="E48" s="99" t="str">
        <f>E7</f>
        <v>Hranice, Úprava zpevněných ploch areálu koupaliště</v>
      </c>
      <c r="F48" s="98"/>
      <c r="G48" s="98"/>
      <c r="H48" s="98"/>
      <c r="L48" s="2"/>
    </row>
    <row r="49" spans="2:47" s="1" customFormat="1" ht="12" customHeight="1" x14ac:dyDescent="0.2">
      <c r="B49" s="2"/>
      <c r="C49" s="93" t="s">
        <v>297</v>
      </c>
      <c r="L49" s="2"/>
    </row>
    <row r="50" spans="2:47" s="1" customFormat="1" ht="16.5" customHeight="1" x14ac:dyDescent="0.2">
      <c r="B50" s="2"/>
      <c r="E50" s="97" t="str">
        <f>E9</f>
        <v>IO 303 - Areálová přípojka splaškové kanalizace</v>
      </c>
      <c r="F50" s="96"/>
      <c r="G50" s="96"/>
      <c r="H50" s="96"/>
      <c r="L50" s="2"/>
    </row>
    <row r="51" spans="2:47" s="1" customFormat="1" ht="6.9" customHeight="1" x14ac:dyDescent="0.2">
      <c r="B51" s="2"/>
      <c r="L51" s="2"/>
    </row>
    <row r="52" spans="2:47" s="1" customFormat="1" ht="12" customHeight="1" x14ac:dyDescent="0.2">
      <c r="B52" s="2"/>
      <c r="C52" s="93" t="s">
        <v>296</v>
      </c>
      <c r="F52" s="94" t="str">
        <f>F12</f>
        <v>Hranice</v>
      </c>
      <c r="I52" s="93" t="s">
        <v>295</v>
      </c>
      <c r="J52" s="95" t="str">
        <f>IF(J12="","",J12)</f>
        <v>17. 8. 2023</v>
      </c>
      <c r="L52" s="2"/>
    </row>
    <row r="53" spans="2:47" s="1" customFormat="1" ht="6.9" customHeight="1" x14ac:dyDescent="0.2">
      <c r="B53" s="2"/>
      <c r="L53" s="2"/>
    </row>
    <row r="54" spans="2:47" s="1" customFormat="1" ht="25.65" customHeight="1" x14ac:dyDescent="0.2">
      <c r="B54" s="2"/>
      <c r="C54" s="93" t="s">
        <v>294</v>
      </c>
      <c r="F54" s="94" t="str">
        <f>E15</f>
        <v>EKOLTES Hranice, a.s.</v>
      </c>
      <c r="I54" s="93" t="s">
        <v>293</v>
      </c>
      <c r="J54" s="92" t="str">
        <f>E21</f>
        <v>Agroprojek Jihlava, spol.s.r.o.</v>
      </c>
      <c r="L54" s="2"/>
    </row>
    <row r="55" spans="2:47" s="1" customFormat="1" ht="25.65" customHeight="1" x14ac:dyDescent="0.2">
      <c r="B55" s="2"/>
      <c r="C55" s="93" t="s">
        <v>292</v>
      </c>
      <c r="F55" s="94" t="str">
        <f>IF(E18="","",E18)</f>
        <v>Vyplň údaj</v>
      </c>
      <c r="I55" s="93" t="s">
        <v>291</v>
      </c>
      <c r="J55" s="92" t="str">
        <f>E24</f>
        <v>Agroprojek Jihlava, spol.s.r.o.</v>
      </c>
      <c r="L55" s="2"/>
    </row>
    <row r="56" spans="2:47" s="1" customFormat="1" ht="10.35" customHeight="1" x14ac:dyDescent="0.2">
      <c r="B56" s="2"/>
      <c r="L56" s="2"/>
    </row>
    <row r="57" spans="2:47" s="1" customFormat="1" ht="29.25" customHeight="1" x14ac:dyDescent="0.2">
      <c r="B57" s="2"/>
      <c r="C57" s="117" t="s">
        <v>307</v>
      </c>
      <c r="D57" s="115"/>
      <c r="E57" s="115"/>
      <c r="F57" s="115"/>
      <c r="G57" s="115"/>
      <c r="H57" s="115"/>
      <c r="I57" s="115"/>
      <c r="J57" s="116" t="s">
        <v>283</v>
      </c>
      <c r="K57" s="115"/>
      <c r="L57" s="2"/>
    </row>
    <row r="58" spans="2:47" s="1" customFormat="1" ht="10.35" customHeight="1" x14ac:dyDescent="0.2">
      <c r="B58" s="2"/>
      <c r="L58" s="2"/>
    </row>
    <row r="59" spans="2:47" s="1" customFormat="1" ht="22.8" customHeight="1" x14ac:dyDescent="0.2">
      <c r="B59" s="2"/>
      <c r="C59" s="114" t="s">
        <v>306</v>
      </c>
      <c r="J59" s="113">
        <f>J85</f>
        <v>0</v>
      </c>
      <c r="L59" s="2"/>
      <c r="AU59" s="5" t="s">
        <v>273</v>
      </c>
    </row>
    <row r="60" spans="2:47" s="108" customFormat="1" ht="24.9" customHeight="1" x14ac:dyDescent="0.2">
      <c r="B60" s="109"/>
      <c r="D60" s="112" t="s">
        <v>305</v>
      </c>
      <c r="E60" s="111"/>
      <c r="F60" s="111"/>
      <c r="G60" s="111"/>
      <c r="H60" s="111"/>
      <c r="I60" s="111"/>
      <c r="J60" s="110">
        <f>J86</f>
        <v>0</v>
      </c>
      <c r="L60" s="109"/>
    </row>
    <row r="61" spans="2:47" s="103" customFormat="1" ht="19.95" customHeight="1" x14ac:dyDescent="0.2">
      <c r="B61" s="104"/>
      <c r="D61" s="107" t="s">
        <v>304</v>
      </c>
      <c r="E61" s="106"/>
      <c r="F61" s="106"/>
      <c r="G61" s="106"/>
      <c r="H61" s="106"/>
      <c r="I61" s="106"/>
      <c r="J61" s="105">
        <f>J87</f>
        <v>0</v>
      </c>
      <c r="L61" s="104"/>
    </row>
    <row r="62" spans="2:47" s="103" customFormat="1" ht="19.95" customHeight="1" x14ac:dyDescent="0.2">
      <c r="B62" s="104"/>
      <c r="D62" s="107" t="s">
        <v>303</v>
      </c>
      <c r="E62" s="106"/>
      <c r="F62" s="106"/>
      <c r="G62" s="106"/>
      <c r="H62" s="106"/>
      <c r="I62" s="106"/>
      <c r="J62" s="105">
        <f>J141</f>
        <v>0</v>
      </c>
      <c r="L62" s="104"/>
    </row>
    <row r="63" spans="2:47" s="103" customFormat="1" ht="19.95" customHeight="1" x14ac:dyDescent="0.2">
      <c r="B63" s="104"/>
      <c r="D63" s="107" t="s">
        <v>302</v>
      </c>
      <c r="E63" s="106"/>
      <c r="F63" s="106"/>
      <c r="G63" s="106"/>
      <c r="H63" s="106"/>
      <c r="I63" s="106"/>
      <c r="J63" s="105">
        <f>J145</f>
        <v>0</v>
      </c>
      <c r="L63" s="104"/>
    </row>
    <row r="64" spans="2:47" s="103" customFormat="1" ht="19.95" customHeight="1" x14ac:dyDescent="0.2">
      <c r="B64" s="104"/>
      <c r="D64" s="107" t="s">
        <v>301</v>
      </c>
      <c r="E64" s="106"/>
      <c r="F64" s="106"/>
      <c r="G64" s="106"/>
      <c r="H64" s="106"/>
      <c r="I64" s="106"/>
      <c r="J64" s="105">
        <f>J151</f>
        <v>0</v>
      </c>
      <c r="L64" s="104"/>
    </row>
    <row r="65" spans="2:12" s="103" customFormat="1" ht="19.95" customHeight="1" x14ac:dyDescent="0.2">
      <c r="B65" s="104"/>
      <c r="D65" s="107" t="s">
        <v>300</v>
      </c>
      <c r="E65" s="106"/>
      <c r="F65" s="106"/>
      <c r="G65" s="106"/>
      <c r="H65" s="106"/>
      <c r="I65" s="106"/>
      <c r="J65" s="105">
        <f>J202</f>
        <v>0</v>
      </c>
      <c r="L65" s="104"/>
    </row>
    <row r="66" spans="2:12" s="1" customFormat="1" ht="21.75" customHeight="1" x14ac:dyDescent="0.2">
      <c r="B66" s="2"/>
      <c r="L66" s="2"/>
    </row>
    <row r="67" spans="2:12" s="1" customFormat="1" ht="6.9" customHeight="1" x14ac:dyDescent="0.2">
      <c r="B67" s="4"/>
      <c r="C67" s="3"/>
      <c r="D67" s="3"/>
      <c r="E67" s="3"/>
      <c r="F67" s="3"/>
      <c r="G67" s="3"/>
      <c r="H67" s="3"/>
      <c r="I67" s="3"/>
      <c r="J67" s="3"/>
      <c r="K67" s="3"/>
      <c r="L67" s="2"/>
    </row>
    <row r="71" spans="2:12" s="1" customFormat="1" ht="6.9" customHeight="1" x14ac:dyDescent="0.2">
      <c r="B71" s="102"/>
      <c r="C71" s="101"/>
      <c r="D71" s="101"/>
      <c r="E71" s="101"/>
      <c r="F71" s="101"/>
      <c r="G71" s="101"/>
      <c r="H71" s="101"/>
      <c r="I71" s="101"/>
      <c r="J71" s="101"/>
      <c r="K71" s="101"/>
      <c r="L71" s="2"/>
    </row>
    <row r="72" spans="2:12" s="1" customFormat="1" ht="24.9" customHeight="1" x14ac:dyDescent="0.2">
      <c r="B72" s="2"/>
      <c r="C72" s="100" t="s">
        <v>299</v>
      </c>
      <c r="L72" s="2"/>
    </row>
    <row r="73" spans="2:12" s="1" customFormat="1" ht="6.9" customHeight="1" x14ac:dyDescent="0.2">
      <c r="B73" s="2"/>
      <c r="L73" s="2"/>
    </row>
    <row r="74" spans="2:12" s="1" customFormat="1" ht="12" customHeight="1" x14ac:dyDescent="0.2">
      <c r="B74" s="2"/>
      <c r="C74" s="93" t="s">
        <v>298</v>
      </c>
      <c r="L74" s="2"/>
    </row>
    <row r="75" spans="2:12" s="1" customFormat="1" ht="16.5" customHeight="1" x14ac:dyDescent="0.2">
      <c r="B75" s="2"/>
      <c r="E75" s="99" t="str">
        <f>E7</f>
        <v>Hranice, Úprava zpevněných ploch areálu koupaliště</v>
      </c>
      <c r="F75" s="98"/>
      <c r="G75" s="98"/>
      <c r="H75" s="98"/>
      <c r="L75" s="2"/>
    </row>
    <row r="76" spans="2:12" s="1" customFormat="1" ht="12" customHeight="1" x14ac:dyDescent="0.2">
      <c r="B76" s="2"/>
      <c r="C76" s="93" t="s">
        <v>297</v>
      </c>
      <c r="L76" s="2"/>
    </row>
    <row r="77" spans="2:12" s="1" customFormat="1" ht="16.5" customHeight="1" x14ac:dyDescent="0.2">
      <c r="B77" s="2"/>
      <c r="E77" s="97" t="str">
        <f>E9</f>
        <v>IO 303 - Areálová přípojka splaškové kanalizace</v>
      </c>
      <c r="F77" s="96"/>
      <c r="G77" s="96"/>
      <c r="H77" s="96"/>
      <c r="L77" s="2"/>
    </row>
    <row r="78" spans="2:12" s="1" customFormat="1" ht="6.9" customHeight="1" x14ac:dyDescent="0.2">
      <c r="B78" s="2"/>
      <c r="L78" s="2"/>
    </row>
    <row r="79" spans="2:12" s="1" customFormat="1" ht="12" customHeight="1" x14ac:dyDescent="0.2">
      <c r="B79" s="2"/>
      <c r="C79" s="93" t="s">
        <v>296</v>
      </c>
      <c r="F79" s="94" t="str">
        <f>F12</f>
        <v>Hranice</v>
      </c>
      <c r="I79" s="93" t="s">
        <v>295</v>
      </c>
      <c r="J79" s="95" t="str">
        <f>IF(J12="","",J12)</f>
        <v>17. 8. 2023</v>
      </c>
      <c r="L79" s="2"/>
    </row>
    <row r="80" spans="2:12" s="1" customFormat="1" ht="6.9" customHeight="1" x14ac:dyDescent="0.2">
      <c r="B80" s="2"/>
      <c r="L80" s="2"/>
    </row>
    <row r="81" spans="2:65" s="1" customFormat="1" ht="25.65" customHeight="1" x14ac:dyDescent="0.2">
      <c r="B81" s="2"/>
      <c r="C81" s="93" t="s">
        <v>294</v>
      </c>
      <c r="F81" s="94" t="str">
        <f>E15</f>
        <v>EKOLTES Hranice, a.s.</v>
      </c>
      <c r="I81" s="93" t="s">
        <v>293</v>
      </c>
      <c r="J81" s="92" t="str">
        <f>E21</f>
        <v>Agroprojek Jihlava, spol.s.r.o.</v>
      </c>
      <c r="L81" s="2"/>
    </row>
    <row r="82" spans="2:65" s="1" customFormat="1" ht="25.65" customHeight="1" x14ac:dyDescent="0.2">
      <c r="B82" s="2"/>
      <c r="C82" s="93" t="s">
        <v>292</v>
      </c>
      <c r="F82" s="94" t="str">
        <f>IF(E18="","",E18)</f>
        <v>Vyplň údaj</v>
      </c>
      <c r="I82" s="93" t="s">
        <v>291</v>
      </c>
      <c r="J82" s="92" t="str">
        <f>E24</f>
        <v>Agroprojek Jihlava, spol.s.r.o.</v>
      </c>
      <c r="L82" s="2"/>
    </row>
    <row r="83" spans="2:65" s="1" customFormat="1" ht="10.35" customHeight="1" x14ac:dyDescent="0.2">
      <c r="B83" s="2"/>
      <c r="L83" s="2"/>
    </row>
    <row r="84" spans="2:65" s="83" customFormat="1" ht="29.25" customHeight="1" x14ac:dyDescent="0.2">
      <c r="B84" s="87"/>
      <c r="C84" s="91" t="s">
        <v>290</v>
      </c>
      <c r="D84" s="90" t="s">
        <v>289</v>
      </c>
      <c r="E84" s="90" t="s">
        <v>288</v>
      </c>
      <c r="F84" s="90" t="s">
        <v>287</v>
      </c>
      <c r="G84" s="90" t="s">
        <v>286</v>
      </c>
      <c r="H84" s="90" t="s">
        <v>285</v>
      </c>
      <c r="I84" s="90" t="s">
        <v>284</v>
      </c>
      <c r="J84" s="89" t="s">
        <v>283</v>
      </c>
      <c r="K84" s="88" t="s">
        <v>282</v>
      </c>
      <c r="L84" s="87"/>
      <c r="M84" s="86" t="s">
        <v>9</v>
      </c>
      <c r="N84" s="85" t="s">
        <v>281</v>
      </c>
      <c r="O84" s="85" t="s">
        <v>280</v>
      </c>
      <c r="P84" s="85" t="s">
        <v>279</v>
      </c>
      <c r="Q84" s="85" t="s">
        <v>278</v>
      </c>
      <c r="R84" s="85" t="s">
        <v>277</v>
      </c>
      <c r="S84" s="85" t="s">
        <v>276</v>
      </c>
      <c r="T84" s="84" t="s">
        <v>275</v>
      </c>
    </row>
    <row r="85" spans="2:65" s="1" customFormat="1" ht="22.8" customHeight="1" x14ac:dyDescent="0.3">
      <c r="B85" s="2"/>
      <c r="C85" s="82" t="s">
        <v>274</v>
      </c>
      <c r="J85" s="81">
        <f>BK85</f>
        <v>0</v>
      </c>
      <c r="L85" s="2"/>
      <c r="M85" s="80"/>
      <c r="N85" s="78"/>
      <c r="O85" s="78"/>
      <c r="P85" s="79">
        <f>P86</f>
        <v>0</v>
      </c>
      <c r="Q85" s="78"/>
      <c r="R85" s="79">
        <f>R86</f>
        <v>1.6336740000000001</v>
      </c>
      <c r="S85" s="78"/>
      <c r="T85" s="77">
        <f>T86</f>
        <v>0</v>
      </c>
      <c r="AT85" s="5" t="s">
        <v>19</v>
      </c>
      <c r="AU85" s="5" t="s">
        <v>273</v>
      </c>
      <c r="BK85" s="76">
        <f>BK86</f>
        <v>0</v>
      </c>
    </row>
    <row r="86" spans="2:65" s="28" customFormat="1" ht="25.95" customHeight="1" x14ac:dyDescent="0.25">
      <c r="B86" s="35"/>
      <c r="D86" s="30" t="s">
        <v>19</v>
      </c>
      <c r="E86" s="75" t="s">
        <v>272</v>
      </c>
      <c r="F86" s="75" t="s">
        <v>271</v>
      </c>
      <c r="I86" s="37"/>
      <c r="J86" s="74">
        <f>BK86</f>
        <v>0</v>
      </c>
      <c r="L86" s="35"/>
      <c r="M86" s="34"/>
      <c r="P86" s="33">
        <f>P87+P141+P145+P151+P202</f>
        <v>0</v>
      </c>
      <c r="R86" s="33">
        <f>R87+R141+R145+R151+R202</f>
        <v>1.6336740000000001</v>
      </c>
      <c r="T86" s="32">
        <f>T87+T141+T145+T151+T202</f>
        <v>0</v>
      </c>
      <c r="AR86" s="30" t="s">
        <v>5</v>
      </c>
      <c r="AT86" s="31" t="s">
        <v>19</v>
      </c>
      <c r="AU86" s="31" t="s">
        <v>171</v>
      </c>
      <c r="AY86" s="30" t="s">
        <v>6</v>
      </c>
      <c r="BK86" s="29">
        <f>BK87+BK141+BK145+BK151+BK202</f>
        <v>0</v>
      </c>
    </row>
    <row r="87" spans="2:65" s="28" customFormat="1" ht="22.8" customHeight="1" x14ac:dyDescent="0.25">
      <c r="B87" s="35"/>
      <c r="D87" s="30" t="s">
        <v>19</v>
      </c>
      <c r="E87" s="38" t="s">
        <v>5</v>
      </c>
      <c r="F87" s="38" t="s">
        <v>270</v>
      </c>
      <c r="I87" s="37"/>
      <c r="J87" s="36">
        <f>BK87</f>
        <v>0</v>
      </c>
      <c r="L87" s="35"/>
      <c r="M87" s="34"/>
      <c r="P87" s="33">
        <f>SUM(P88:P140)</f>
        <v>0</v>
      </c>
      <c r="R87" s="33">
        <f>SUM(R88:R140)</f>
        <v>0.11378400000000001</v>
      </c>
      <c r="T87" s="32">
        <f>SUM(T88:T140)</f>
        <v>0</v>
      </c>
      <c r="AR87" s="30" t="s">
        <v>5</v>
      </c>
      <c r="AT87" s="31" t="s">
        <v>19</v>
      </c>
      <c r="AU87" s="31" t="s">
        <v>5</v>
      </c>
      <c r="AY87" s="30" t="s">
        <v>6</v>
      </c>
      <c r="BK87" s="29">
        <f>SUM(BK88:BK140)</f>
        <v>0</v>
      </c>
    </row>
    <row r="88" spans="2:65" s="1" customFormat="1" ht="90" customHeight="1" x14ac:dyDescent="0.2">
      <c r="B88" s="2"/>
      <c r="C88" s="25" t="s">
        <v>5</v>
      </c>
      <c r="D88" s="25" t="s">
        <v>7</v>
      </c>
      <c r="E88" s="24" t="s">
        <v>269</v>
      </c>
      <c r="F88" s="23" t="s">
        <v>268</v>
      </c>
      <c r="G88" s="22" t="s">
        <v>27</v>
      </c>
      <c r="H88" s="21">
        <v>2</v>
      </c>
      <c r="I88" s="20"/>
      <c r="J88" s="19">
        <f>ROUND(I88*H88,2)</f>
        <v>0</v>
      </c>
      <c r="K88" s="18"/>
      <c r="L88" s="2"/>
      <c r="M88" s="17" t="s">
        <v>9</v>
      </c>
      <c r="N88" s="16" t="s">
        <v>8</v>
      </c>
      <c r="P88" s="15">
        <f>O88*H88</f>
        <v>0</v>
      </c>
      <c r="Q88" s="15">
        <v>3.6900000000000002E-2</v>
      </c>
      <c r="R88" s="15">
        <f>Q88*H88</f>
        <v>7.3800000000000004E-2</v>
      </c>
      <c r="S88" s="15">
        <v>0</v>
      </c>
      <c r="T88" s="14">
        <f>S88*H88</f>
        <v>0</v>
      </c>
      <c r="AR88" s="12" t="s">
        <v>4</v>
      </c>
      <c r="AT88" s="12" t="s">
        <v>7</v>
      </c>
      <c r="AU88" s="12" t="s">
        <v>0</v>
      </c>
      <c r="AY88" s="5" t="s">
        <v>6</v>
      </c>
      <c r="BE88" s="13">
        <f>IF(N88="základní",J88,0)</f>
        <v>0</v>
      </c>
      <c r="BF88" s="13">
        <f>IF(N88="snížená",J88,0)</f>
        <v>0</v>
      </c>
      <c r="BG88" s="13">
        <f>IF(N88="zákl. přenesená",J88,0)</f>
        <v>0</v>
      </c>
      <c r="BH88" s="13">
        <f>IF(N88="sníž. přenesená",J88,0)</f>
        <v>0</v>
      </c>
      <c r="BI88" s="13">
        <f>IF(N88="nulová",J88,0)</f>
        <v>0</v>
      </c>
      <c r="BJ88" s="5" t="s">
        <v>5</v>
      </c>
      <c r="BK88" s="13">
        <f>ROUND(I88*H88,2)</f>
        <v>0</v>
      </c>
      <c r="BL88" s="5" t="s">
        <v>4</v>
      </c>
      <c r="BM88" s="12" t="s">
        <v>267</v>
      </c>
    </row>
    <row r="89" spans="2:65" s="1" customFormat="1" ht="19.2" x14ac:dyDescent="0.2">
      <c r="B89" s="2"/>
      <c r="D89" s="11" t="s">
        <v>1</v>
      </c>
      <c r="F89" s="10" t="s">
        <v>266</v>
      </c>
      <c r="I89" s="9"/>
      <c r="L89" s="2"/>
      <c r="M89" s="27"/>
      <c r="T89" s="26"/>
      <c r="AT89" s="5" t="s">
        <v>1</v>
      </c>
      <c r="AU89" s="5" t="s">
        <v>0</v>
      </c>
    </row>
    <row r="90" spans="2:65" s="67" customFormat="1" x14ac:dyDescent="0.2">
      <c r="B90" s="71"/>
      <c r="D90" s="47" t="s">
        <v>23</v>
      </c>
      <c r="E90" s="68" t="s">
        <v>9</v>
      </c>
      <c r="F90" s="73" t="s">
        <v>265</v>
      </c>
      <c r="H90" s="68" t="s">
        <v>9</v>
      </c>
      <c r="I90" s="72"/>
      <c r="L90" s="71"/>
      <c r="M90" s="70"/>
      <c r="T90" s="69"/>
      <c r="AT90" s="68" t="s">
        <v>23</v>
      </c>
      <c r="AU90" s="68" t="s">
        <v>0</v>
      </c>
      <c r="AV90" s="67" t="s">
        <v>5</v>
      </c>
      <c r="AW90" s="67" t="s">
        <v>22</v>
      </c>
      <c r="AX90" s="67" t="s">
        <v>171</v>
      </c>
      <c r="AY90" s="68" t="s">
        <v>6</v>
      </c>
    </row>
    <row r="91" spans="2:65" s="39" customFormat="1" x14ac:dyDescent="0.2">
      <c r="B91" s="43"/>
      <c r="D91" s="47" t="s">
        <v>23</v>
      </c>
      <c r="E91" s="40" t="s">
        <v>9</v>
      </c>
      <c r="F91" s="46" t="s">
        <v>0</v>
      </c>
      <c r="H91" s="45">
        <v>2</v>
      </c>
      <c r="I91" s="44"/>
      <c r="L91" s="43"/>
      <c r="M91" s="42"/>
      <c r="T91" s="41"/>
      <c r="AT91" s="40" t="s">
        <v>23</v>
      </c>
      <c r="AU91" s="40" t="s">
        <v>0</v>
      </c>
      <c r="AV91" s="39" t="s">
        <v>0</v>
      </c>
      <c r="AW91" s="39" t="s">
        <v>22</v>
      </c>
      <c r="AX91" s="39" t="s">
        <v>5</v>
      </c>
      <c r="AY91" s="40" t="s">
        <v>6</v>
      </c>
    </row>
    <row r="92" spans="2:65" s="1" customFormat="1" ht="33" customHeight="1" x14ac:dyDescent="0.2">
      <c r="B92" s="2"/>
      <c r="C92" s="25" t="s">
        <v>0</v>
      </c>
      <c r="D92" s="25" t="s">
        <v>7</v>
      </c>
      <c r="E92" s="24" t="s">
        <v>264</v>
      </c>
      <c r="F92" s="23" t="s">
        <v>263</v>
      </c>
      <c r="G92" s="22" t="s">
        <v>176</v>
      </c>
      <c r="H92" s="21">
        <v>29.4</v>
      </c>
      <c r="I92" s="20"/>
      <c r="J92" s="19">
        <f>ROUND(I92*H92,2)</f>
        <v>0</v>
      </c>
      <c r="K92" s="18"/>
      <c r="L92" s="2"/>
      <c r="M92" s="17" t="s">
        <v>9</v>
      </c>
      <c r="N92" s="16" t="s">
        <v>8</v>
      </c>
      <c r="P92" s="15">
        <f>O92*H92</f>
        <v>0</v>
      </c>
      <c r="Q92" s="15">
        <v>0</v>
      </c>
      <c r="R92" s="15">
        <f>Q92*H92</f>
        <v>0</v>
      </c>
      <c r="S92" s="15">
        <v>0</v>
      </c>
      <c r="T92" s="14">
        <f>S92*H92</f>
        <v>0</v>
      </c>
      <c r="AR92" s="12" t="s">
        <v>4</v>
      </c>
      <c r="AT92" s="12" t="s">
        <v>7</v>
      </c>
      <c r="AU92" s="12" t="s">
        <v>0</v>
      </c>
      <c r="AY92" s="5" t="s">
        <v>6</v>
      </c>
      <c r="BE92" s="13">
        <f>IF(N92="základní",J92,0)</f>
        <v>0</v>
      </c>
      <c r="BF92" s="13">
        <f>IF(N92="snížená",J92,0)</f>
        <v>0</v>
      </c>
      <c r="BG92" s="13">
        <f>IF(N92="zákl. přenesená",J92,0)</f>
        <v>0</v>
      </c>
      <c r="BH92" s="13">
        <f>IF(N92="sníž. přenesená",J92,0)</f>
        <v>0</v>
      </c>
      <c r="BI92" s="13">
        <f>IF(N92="nulová",J92,0)</f>
        <v>0</v>
      </c>
      <c r="BJ92" s="5" t="s">
        <v>5</v>
      </c>
      <c r="BK92" s="13">
        <f>ROUND(I92*H92,2)</f>
        <v>0</v>
      </c>
      <c r="BL92" s="5" t="s">
        <v>4</v>
      </c>
      <c r="BM92" s="12" t="s">
        <v>262</v>
      </c>
    </row>
    <row r="93" spans="2:65" s="1" customFormat="1" ht="19.2" x14ac:dyDescent="0.2">
      <c r="B93" s="2"/>
      <c r="D93" s="11" t="s">
        <v>1</v>
      </c>
      <c r="F93" s="10" t="s">
        <v>261</v>
      </c>
      <c r="I93" s="9"/>
      <c r="L93" s="2"/>
      <c r="M93" s="27"/>
      <c r="T93" s="26"/>
      <c r="AT93" s="5" t="s">
        <v>1</v>
      </c>
      <c r="AU93" s="5" t="s">
        <v>0</v>
      </c>
    </row>
    <row r="94" spans="2:65" s="39" customFormat="1" ht="20.399999999999999" x14ac:dyDescent="0.2">
      <c r="B94" s="43"/>
      <c r="D94" s="47" t="s">
        <v>23</v>
      </c>
      <c r="E94" s="40" t="s">
        <v>9</v>
      </c>
      <c r="F94" s="46" t="s">
        <v>260</v>
      </c>
      <c r="H94" s="45">
        <v>10.608000000000001</v>
      </c>
      <c r="I94" s="44"/>
      <c r="L94" s="43"/>
      <c r="M94" s="42"/>
      <c r="T94" s="41"/>
      <c r="AT94" s="40" t="s">
        <v>23</v>
      </c>
      <c r="AU94" s="40" t="s">
        <v>0</v>
      </c>
      <c r="AV94" s="39" t="s">
        <v>0</v>
      </c>
      <c r="AW94" s="39" t="s">
        <v>22</v>
      </c>
      <c r="AX94" s="39" t="s">
        <v>171</v>
      </c>
      <c r="AY94" s="40" t="s">
        <v>6</v>
      </c>
    </row>
    <row r="95" spans="2:65" s="39" customFormat="1" x14ac:dyDescent="0.2">
      <c r="B95" s="43"/>
      <c r="D95" s="47" t="s">
        <v>23</v>
      </c>
      <c r="E95" s="40" t="s">
        <v>9</v>
      </c>
      <c r="F95" s="46" t="s">
        <v>259</v>
      </c>
      <c r="H95" s="45">
        <v>18.768000000000001</v>
      </c>
      <c r="I95" s="44"/>
      <c r="L95" s="43"/>
      <c r="M95" s="42"/>
      <c r="T95" s="41"/>
      <c r="AT95" s="40" t="s">
        <v>23</v>
      </c>
      <c r="AU95" s="40" t="s">
        <v>0</v>
      </c>
      <c r="AV95" s="39" t="s">
        <v>0</v>
      </c>
      <c r="AW95" s="39" t="s">
        <v>22</v>
      </c>
      <c r="AX95" s="39" t="s">
        <v>171</v>
      </c>
      <c r="AY95" s="40" t="s">
        <v>6</v>
      </c>
    </row>
    <row r="96" spans="2:65" s="59" customFormat="1" x14ac:dyDescent="0.2">
      <c r="B96" s="63"/>
      <c r="D96" s="47" t="s">
        <v>23</v>
      </c>
      <c r="E96" s="60" t="s">
        <v>9</v>
      </c>
      <c r="F96" s="66" t="s">
        <v>170</v>
      </c>
      <c r="H96" s="65">
        <v>29.376000000000001</v>
      </c>
      <c r="I96" s="64"/>
      <c r="L96" s="63"/>
      <c r="M96" s="62"/>
      <c r="T96" s="61"/>
      <c r="AT96" s="60" t="s">
        <v>23</v>
      </c>
      <c r="AU96" s="60" t="s">
        <v>0</v>
      </c>
      <c r="AV96" s="59" t="s">
        <v>4</v>
      </c>
      <c r="AW96" s="59" t="s">
        <v>22</v>
      </c>
      <c r="AX96" s="59" t="s">
        <v>171</v>
      </c>
      <c r="AY96" s="60" t="s">
        <v>6</v>
      </c>
    </row>
    <row r="97" spans="2:65" s="39" customFormat="1" x14ac:dyDescent="0.2">
      <c r="B97" s="43"/>
      <c r="D97" s="47" t="s">
        <v>23</v>
      </c>
      <c r="E97" s="40" t="s">
        <v>9</v>
      </c>
      <c r="F97" s="46" t="s">
        <v>258</v>
      </c>
      <c r="H97" s="45">
        <v>29.4</v>
      </c>
      <c r="I97" s="44"/>
      <c r="L97" s="43"/>
      <c r="M97" s="42"/>
      <c r="T97" s="41"/>
      <c r="AT97" s="40" t="s">
        <v>23</v>
      </c>
      <c r="AU97" s="40" t="s">
        <v>0</v>
      </c>
      <c r="AV97" s="39" t="s">
        <v>0</v>
      </c>
      <c r="AW97" s="39" t="s">
        <v>22</v>
      </c>
      <c r="AX97" s="39" t="s">
        <v>5</v>
      </c>
      <c r="AY97" s="40" t="s">
        <v>6</v>
      </c>
    </row>
    <row r="98" spans="2:65" s="1" customFormat="1" ht="37.799999999999997" customHeight="1" x14ac:dyDescent="0.2">
      <c r="B98" s="2"/>
      <c r="C98" s="25" t="s">
        <v>188</v>
      </c>
      <c r="D98" s="25" t="s">
        <v>7</v>
      </c>
      <c r="E98" s="24" t="s">
        <v>257</v>
      </c>
      <c r="F98" s="23" t="s">
        <v>256</v>
      </c>
      <c r="G98" s="22" t="s">
        <v>176</v>
      </c>
      <c r="H98" s="21">
        <v>0.108</v>
      </c>
      <c r="I98" s="20"/>
      <c r="J98" s="19">
        <f>ROUND(I98*H98,2)</f>
        <v>0</v>
      </c>
      <c r="K98" s="18"/>
      <c r="L98" s="2"/>
      <c r="M98" s="17" t="s">
        <v>9</v>
      </c>
      <c r="N98" s="16" t="s">
        <v>8</v>
      </c>
      <c r="P98" s="15">
        <f>O98*H98</f>
        <v>0</v>
      </c>
      <c r="Q98" s="15">
        <v>0</v>
      </c>
      <c r="R98" s="15">
        <f>Q98*H98</f>
        <v>0</v>
      </c>
      <c r="S98" s="15">
        <v>0</v>
      </c>
      <c r="T98" s="14">
        <f>S98*H98</f>
        <v>0</v>
      </c>
      <c r="AR98" s="12" t="s">
        <v>4</v>
      </c>
      <c r="AT98" s="12" t="s">
        <v>7</v>
      </c>
      <c r="AU98" s="12" t="s">
        <v>0</v>
      </c>
      <c r="AY98" s="5" t="s">
        <v>6</v>
      </c>
      <c r="BE98" s="13">
        <f>IF(N98="základní",J98,0)</f>
        <v>0</v>
      </c>
      <c r="BF98" s="13">
        <f>IF(N98="snížená",J98,0)</f>
        <v>0</v>
      </c>
      <c r="BG98" s="13">
        <f>IF(N98="zákl. přenesená",J98,0)</f>
        <v>0</v>
      </c>
      <c r="BH98" s="13">
        <f>IF(N98="sníž. přenesená",J98,0)</f>
        <v>0</v>
      </c>
      <c r="BI98" s="13">
        <f>IF(N98="nulová",J98,0)</f>
        <v>0</v>
      </c>
      <c r="BJ98" s="5" t="s">
        <v>5</v>
      </c>
      <c r="BK98" s="13">
        <f>ROUND(I98*H98,2)</f>
        <v>0</v>
      </c>
      <c r="BL98" s="5" t="s">
        <v>4</v>
      </c>
      <c r="BM98" s="12" t="s">
        <v>255</v>
      </c>
    </row>
    <row r="99" spans="2:65" s="1" customFormat="1" ht="19.2" x14ac:dyDescent="0.2">
      <c r="B99" s="2"/>
      <c r="D99" s="11" t="s">
        <v>1</v>
      </c>
      <c r="F99" s="10" t="s">
        <v>254</v>
      </c>
      <c r="I99" s="9"/>
      <c r="L99" s="2"/>
      <c r="M99" s="27"/>
      <c r="T99" s="26"/>
      <c r="AT99" s="5" t="s">
        <v>1</v>
      </c>
      <c r="AU99" s="5" t="s">
        <v>0</v>
      </c>
    </row>
    <row r="100" spans="2:65" s="67" customFormat="1" x14ac:dyDescent="0.2">
      <c r="B100" s="71"/>
      <c r="D100" s="47" t="s">
        <v>23</v>
      </c>
      <c r="E100" s="68" t="s">
        <v>9</v>
      </c>
      <c r="F100" s="73" t="s">
        <v>253</v>
      </c>
      <c r="H100" s="68" t="s">
        <v>9</v>
      </c>
      <c r="I100" s="72"/>
      <c r="L100" s="71"/>
      <c r="M100" s="70"/>
      <c r="T100" s="69"/>
      <c r="AT100" s="68" t="s">
        <v>23</v>
      </c>
      <c r="AU100" s="68" t="s">
        <v>0</v>
      </c>
      <c r="AV100" s="67" t="s">
        <v>5</v>
      </c>
      <c r="AW100" s="67" t="s">
        <v>22</v>
      </c>
      <c r="AX100" s="67" t="s">
        <v>171</v>
      </c>
      <c r="AY100" s="68" t="s">
        <v>6</v>
      </c>
    </row>
    <row r="101" spans="2:65" s="39" customFormat="1" x14ac:dyDescent="0.2">
      <c r="B101" s="43"/>
      <c r="D101" s="47" t="s">
        <v>23</v>
      </c>
      <c r="E101" s="40" t="s">
        <v>9</v>
      </c>
      <c r="F101" s="46" t="s">
        <v>252</v>
      </c>
      <c r="H101" s="45">
        <v>0.108</v>
      </c>
      <c r="I101" s="44"/>
      <c r="L101" s="43"/>
      <c r="M101" s="42"/>
      <c r="T101" s="41"/>
      <c r="AT101" s="40" t="s">
        <v>23</v>
      </c>
      <c r="AU101" s="40" t="s">
        <v>0</v>
      </c>
      <c r="AV101" s="39" t="s">
        <v>0</v>
      </c>
      <c r="AW101" s="39" t="s">
        <v>22</v>
      </c>
      <c r="AX101" s="39" t="s">
        <v>5</v>
      </c>
      <c r="AY101" s="40" t="s">
        <v>6</v>
      </c>
    </row>
    <row r="102" spans="2:65" s="1" customFormat="1" ht="44.25" customHeight="1" x14ac:dyDescent="0.2">
      <c r="B102" s="2"/>
      <c r="C102" s="25" t="s">
        <v>4</v>
      </c>
      <c r="D102" s="25" t="s">
        <v>7</v>
      </c>
      <c r="E102" s="24" t="s">
        <v>251</v>
      </c>
      <c r="F102" s="23" t="s">
        <v>250</v>
      </c>
      <c r="G102" s="22" t="s">
        <v>176</v>
      </c>
      <c r="H102" s="21">
        <v>23.8</v>
      </c>
      <c r="I102" s="20"/>
      <c r="J102" s="19">
        <f>ROUND(I102*H102,2)</f>
        <v>0</v>
      </c>
      <c r="K102" s="18"/>
      <c r="L102" s="2"/>
      <c r="M102" s="17" t="s">
        <v>9</v>
      </c>
      <c r="N102" s="16" t="s">
        <v>8</v>
      </c>
      <c r="P102" s="15">
        <f>O102*H102</f>
        <v>0</v>
      </c>
      <c r="Q102" s="15">
        <v>0</v>
      </c>
      <c r="R102" s="15">
        <f>Q102*H102</f>
        <v>0</v>
      </c>
      <c r="S102" s="15">
        <v>0</v>
      </c>
      <c r="T102" s="14">
        <f>S102*H102</f>
        <v>0</v>
      </c>
      <c r="AR102" s="12" t="s">
        <v>4</v>
      </c>
      <c r="AT102" s="12" t="s">
        <v>7</v>
      </c>
      <c r="AU102" s="12" t="s">
        <v>0</v>
      </c>
      <c r="AY102" s="5" t="s">
        <v>6</v>
      </c>
      <c r="BE102" s="13">
        <f>IF(N102="základní",J102,0)</f>
        <v>0</v>
      </c>
      <c r="BF102" s="13">
        <f>IF(N102="snížená",J102,0)</f>
        <v>0</v>
      </c>
      <c r="BG102" s="13">
        <f>IF(N102="zákl. přenesená",J102,0)</f>
        <v>0</v>
      </c>
      <c r="BH102" s="13">
        <f>IF(N102="sníž. přenesená",J102,0)</f>
        <v>0</v>
      </c>
      <c r="BI102" s="13">
        <f>IF(N102="nulová",J102,0)</f>
        <v>0</v>
      </c>
      <c r="BJ102" s="5" t="s">
        <v>5</v>
      </c>
      <c r="BK102" s="13">
        <f>ROUND(I102*H102,2)</f>
        <v>0</v>
      </c>
      <c r="BL102" s="5" t="s">
        <v>4</v>
      </c>
      <c r="BM102" s="12" t="s">
        <v>249</v>
      </c>
    </row>
    <row r="103" spans="2:65" s="1" customFormat="1" ht="19.2" x14ac:dyDescent="0.2">
      <c r="B103" s="2"/>
      <c r="D103" s="11" t="s">
        <v>1</v>
      </c>
      <c r="F103" s="10" t="s">
        <v>248</v>
      </c>
      <c r="I103" s="9"/>
      <c r="L103" s="2"/>
      <c r="M103" s="27"/>
      <c r="T103" s="26"/>
      <c r="AT103" s="5" t="s">
        <v>1</v>
      </c>
      <c r="AU103" s="5" t="s">
        <v>0</v>
      </c>
    </row>
    <row r="104" spans="2:65" s="39" customFormat="1" x14ac:dyDescent="0.2">
      <c r="B104" s="43"/>
      <c r="D104" s="47" t="s">
        <v>23</v>
      </c>
      <c r="E104" s="40" t="s">
        <v>9</v>
      </c>
      <c r="F104" s="46" t="s">
        <v>247</v>
      </c>
      <c r="H104" s="45">
        <v>23.8</v>
      </c>
      <c r="I104" s="44"/>
      <c r="L104" s="43"/>
      <c r="M104" s="42"/>
      <c r="T104" s="41"/>
      <c r="AT104" s="40" t="s">
        <v>23</v>
      </c>
      <c r="AU104" s="40" t="s">
        <v>0</v>
      </c>
      <c r="AV104" s="39" t="s">
        <v>0</v>
      </c>
      <c r="AW104" s="39" t="s">
        <v>22</v>
      </c>
      <c r="AX104" s="39" t="s">
        <v>5</v>
      </c>
      <c r="AY104" s="40" t="s">
        <v>6</v>
      </c>
    </row>
    <row r="105" spans="2:65" s="1" customFormat="1" ht="37.799999999999997" customHeight="1" x14ac:dyDescent="0.2">
      <c r="B105" s="2"/>
      <c r="C105" s="25" t="s">
        <v>246</v>
      </c>
      <c r="D105" s="25" t="s">
        <v>7</v>
      </c>
      <c r="E105" s="24" t="s">
        <v>245</v>
      </c>
      <c r="F105" s="23" t="s">
        <v>244</v>
      </c>
      <c r="G105" s="22" t="s">
        <v>237</v>
      </c>
      <c r="H105" s="21">
        <v>47.6</v>
      </c>
      <c r="I105" s="20"/>
      <c r="J105" s="19">
        <f>ROUND(I105*H105,2)</f>
        <v>0</v>
      </c>
      <c r="K105" s="18"/>
      <c r="L105" s="2"/>
      <c r="M105" s="17" t="s">
        <v>9</v>
      </c>
      <c r="N105" s="16" t="s">
        <v>8</v>
      </c>
      <c r="P105" s="15">
        <f>O105*H105</f>
        <v>0</v>
      </c>
      <c r="Q105" s="15">
        <v>8.4000000000000003E-4</v>
      </c>
      <c r="R105" s="15">
        <f>Q105*H105</f>
        <v>3.9984000000000006E-2</v>
      </c>
      <c r="S105" s="15">
        <v>0</v>
      </c>
      <c r="T105" s="14">
        <f>S105*H105</f>
        <v>0</v>
      </c>
      <c r="AR105" s="12" t="s">
        <v>4</v>
      </c>
      <c r="AT105" s="12" t="s">
        <v>7</v>
      </c>
      <c r="AU105" s="12" t="s">
        <v>0</v>
      </c>
      <c r="AY105" s="5" t="s">
        <v>6</v>
      </c>
      <c r="BE105" s="13">
        <f>IF(N105="základní",J105,0)</f>
        <v>0</v>
      </c>
      <c r="BF105" s="13">
        <f>IF(N105="snížená",J105,0)</f>
        <v>0</v>
      </c>
      <c r="BG105" s="13">
        <f>IF(N105="zákl. přenesená",J105,0)</f>
        <v>0</v>
      </c>
      <c r="BH105" s="13">
        <f>IF(N105="sníž. přenesená",J105,0)</f>
        <v>0</v>
      </c>
      <c r="BI105" s="13">
        <f>IF(N105="nulová",J105,0)</f>
        <v>0</v>
      </c>
      <c r="BJ105" s="5" t="s">
        <v>5</v>
      </c>
      <c r="BK105" s="13">
        <f>ROUND(I105*H105,2)</f>
        <v>0</v>
      </c>
      <c r="BL105" s="5" t="s">
        <v>4</v>
      </c>
      <c r="BM105" s="12" t="s">
        <v>243</v>
      </c>
    </row>
    <row r="106" spans="2:65" s="1" customFormat="1" ht="19.2" x14ac:dyDescent="0.2">
      <c r="B106" s="2"/>
      <c r="D106" s="11" t="s">
        <v>1</v>
      </c>
      <c r="F106" s="10" t="s">
        <v>242</v>
      </c>
      <c r="I106" s="9"/>
      <c r="L106" s="2"/>
      <c r="M106" s="27"/>
      <c r="T106" s="26"/>
      <c r="AT106" s="5" t="s">
        <v>1</v>
      </c>
      <c r="AU106" s="5" t="s">
        <v>0</v>
      </c>
    </row>
    <row r="107" spans="2:65" s="39" customFormat="1" x14ac:dyDescent="0.2">
      <c r="B107" s="43"/>
      <c r="D107" s="47" t="s">
        <v>23</v>
      </c>
      <c r="E107" s="40" t="s">
        <v>9</v>
      </c>
      <c r="F107" s="46" t="s">
        <v>241</v>
      </c>
      <c r="H107" s="45">
        <v>47.6</v>
      </c>
      <c r="I107" s="44"/>
      <c r="L107" s="43"/>
      <c r="M107" s="42"/>
      <c r="T107" s="41"/>
      <c r="AT107" s="40" t="s">
        <v>23</v>
      </c>
      <c r="AU107" s="40" t="s">
        <v>0</v>
      </c>
      <c r="AV107" s="39" t="s">
        <v>0</v>
      </c>
      <c r="AW107" s="39" t="s">
        <v>22</v>
      </c>
      <c r="AX107" s="39" t="s">
        <v>5</v>
      </c>
      <c r="AY107" s="40" t="s">
        <v>6</v>
      </c>
    </row>
    <row r="108" spans="2:65" s="1" customFormat="1" ht="44.25" customHeight="1" x14ac:dyDescent="0.2">
      <c r="B108" s="2"/>
      <c r="C108" s="25" t="s">
        <v>240</v>
      </c>
      <c r="D108" s="25" t="s">
        <v>7</v>
      </c>
      <c r="E108" s="24" t="s">
        <v>239</v>
      </c>
      <c r="F108" s="23" t="s">
        <v>238</v>
      </c>
      <c r="G108" s="22" t="s">
        <v>237</v>
      </c>
      <c r="H108" s="21">
        <v>47.6</v>
      </c>
      <c r="I108" s="20"/>
      <c r="J108" s="19">
        <f>ROUND(I108*H108,2)</f>
        <v>0</v>
      </c>
      <c r="K108" s="18"/>
      <c r="L108" s="2"/>
      <c r="M108" s="17" t="s">
        <v>9</v>
      </c>
      <c r="N108" s="16" t="s">
        <v>8</v>
      </c>
      <c r="P108" s="15">
        <f>O108*H108</f>
        <v>0</v>
      </c>
      <c r="Q108" s="15">
        <v>0</v>
      </c>
      <c r="R108" s="15">
        <f>Q108*H108</f>
        <v>0</v>
      </c>
      <c r="S108" s="15">
        <v>0</v>
      </c>
      <c r="T108" s="14">
        <f>S108*H108</f>
        <v>0</v>
      </c>
      <c r="AR108" s="12" t="s">
        <v>4</v>
      </c>
      <c r="AT108" s="12" t="s">
        <v>7</v>
      </c>
      <c r="AU108" s="12" t="s">
        <v>0</v>
      </c>
      <c r="AY108" s="5" t="s">
        <v>6</v>
      </c>
      <c r="BE108" s="13">
        <f>IF(N108="základní",J108,0)</f>
        <v>0</v>
      </c>
      <c r="BF108" s="13">
        <f>IF(N108="snížená",J108,0)</f>
        <v>0</v>
      </c>
      <c r="BG108" s="13">
        <f>IF(N108="zákl. přenesená",J108,0)</f>
        <v>0</v>
      </c>
      <c r="BH108" s="13">
        <f>IF(N108="sníž. přenesená",J108,0)</f>
        <v>0</v>
      </c>
      <c r="BI108" s="13">
        <f>IF(N108="nulová",J108,0)</f>
        <v>0</v>
      </c>
      <c r="BJ108" s="5" t="s">
        <v>5</v>
      </c>
      <c r="BK108" s="13">
        <f>ROUND(I108*H108,2)</f>
        <v>0</v>
      </c>
      <c r="BL108" s="5" t="s">
        <v>4</v>
      </c>
      <c r="BM108" s="12" t="s">
        <v>236</v>
      </c>
    </row>
    <row r="109" spans="2:65" s="1" customFormat="1" ht="19.2" x14ac:dyDescent="0.2">
      <c r="B109" s="2"/>
      <c r="D109" s="11" t="s">
        <v>1</v>
      </c>
      <c r="F109" s="10" t="s">
        <v>235</v>
      </c>
      <c r="I109" s="9"/>
      <c r="L109" s="2"/>
      <c r="M109" s="27"/>
      <c r="T109" s="26"/>
      <c r="AT109" s="5" t="s">
        <v>1</v>
      </c>
      <c r="AU109" s="5" t="s">
        <v>0</v>
      </c>
    </row>
    <row r="110" spans="2:65" s="1" customFormat="1" ht="55.5" customHeight="1" x14ac:dyDescent="0.2">
      <c r="B110" s="2"/>
      <c r="C110" s="25" t="s">
        <v>234</v>
      </c>
      <c r="D110" s="25" t="s">
        <v>7</v>
      </c>
      <c r="E110" s="24" t="s">
        <v>233</v>
      </c>
      <c r="F110" s="23" t="s">
        <v>232</v>
      </c>
      <c r="G110" s="22" t="s">
        <v>176</v>
      </c>
      <c r="H110" s="21">
        <v>15.04</v>
      </c>
      <c r="I110" s="20"/>
      <c r="J110" s="19">
        <f>ROUND(I110*H110,2)</f>
        <v>0</v>
      </c>
      <c r="K110" s="18"/>
      <c r="L110" s="2"/>
      <c r="M110" s="17" t="s">
        <v>9</v>
      </c>
      <c r="N110" s="16" t="s">
        <v>8</v>
      </c>
      <c r="P110" s="15">
        <f>O110*H110</f>
        <v>0</v>
      </c>
      <c r="Q110" s="15">
        <v>0</v>
      </c>
      <c r="R110" s="15">
        <f>Q110*H110</f>
        <v>0</v>
      </c>
      <c r="S110" s="15">
        <v>0</v>
      </c>
      <c r="T110" s="14">
        <f>S110*H110</f>
        <v>0</v>
      </c>
      <c r="AR110" s="12" t="s">
        <v>4</v>
      </c>
      <c r="AT110" s="12" t="s">
        <v>7</v>
      </c>
      <c r="AU110" s="12" t="s">
        <v>0</v>
      </c>
      <c r="AY110" s="5" t="s">
        <v>6</v>
      </c>
      <c r="BE110" s="13">
        <f>IF(N110="základní",J110,0)</f>
        <v>0</v>
      </c>
      <c r="BF110" s="13">
        <f>IF(N110="snížená",J110,0)</f>
        <v>0</v>
      </c>
      <c r="BG110" s="13">
        <f>IF(N110="zákl. přenesená",J110,0)</f>
        <v>0</v>
      </c>
      <c r="BH110" s="13">
        <f>IF(N110="sníž. přenesená",J110,0)</f>
        <v>0</v>
      </c>
      <c r="BI110" s="13">
        <f>IF(N110="nulová",J110,0)</f>
        <v>0</v>
      </c>
      <c r="BJ110" s="5" t="s">
        <v>5</v>
      </c>
      <c r="BK110" s="13">
        <f>ROUND(I110*H110,2)</f>
        <v>0</v>
      </c>
      <c r="BL110" s="5" t="s">
        <v>4</v>
      </c>
      <c r="BM110" s="12" t="s">
        <v>231</v>
      </c>
    </row>
    <row r="111" spans="2:65" s="1" customFormat="1" ht="19.2" x14ac:dyDescent="0.2">
      <c r="B111" s="2"/>
      <c r="D111" s="11" t="s">
        <v>1</v>
      </c>
      <c r="F111" s="10" t="s">
        <v>230</v>
      </c>
      <c r="I111" s="9"/>
      <c r="L111" s="2"/>
      <c r="M111" s="27"/>
      <c r="T111" s="26"/>
      <c r="AT111" s="5" t="s">
        <v>1</v>
      </c>
      <c r="AU111" s="5" t="s">
        <v>0</v>
      </c>
    </row>
    <row r="112" spans="2:65" s="39" customFormat="1" x14ac:dyDescent="0.2">
      <c r="B112" s="43"/>
      <c r="D112" s="47" t="s">
        <v>23</v>
      </c>
      <c r="E112" s="40" t="s">
        <v>9</v>
      </c>
      <c r="F112" s="46" t="s">
        <v>229</v>
      </c>
      <c r="H112" s="45">
        <v>3.83</v>
      </c>
      <c r="I112" s="44"/>
      <c r="L112" s="43"/>
      <c r="M112" s="42"/>
      <c r="T112" s="41"/>
      <c r="AT112" s="40" t="s">
        <v>23</v>
      </c>
      <c r="AU112" s="40" t="s">
        <v>0</v>
      </c>
      <c r="AV112" s="39" t="s">
        <v>0</v>
      </c>
      <c r="AW112" s="39" t="s">
        <v>22</v>
      </c>
      <c r="AX112" s="39" t="s">
        <v>171</v>
      </c>
      <c r="AY112" s="40" t="s">
        <v>6</v>
      </c>
    </row>
    <row r="113" spans="2:65" s="39" customFormat="1" x14ac:dyDescent="0.2">
      <c r="B113" s="43"/>
      <c r="D113" s="47" t="s">
        <v>23</v>
      </c>
      <c r="E113" s="40" t="s">
        <v>9</v>
      </c>
      <c r="F113" s="46" t="s">
        <v>228</v>
      </c>
      <c r="H113" s="45">
        <v>11.21</v>
      </c>
      <c r="I113" s="44"/>
      <c r="L113" s="43"/>
      <c r="M113" s="42"/>
      <c r="T113" s="41"/>
      <c r="AT113" s="40" t="s">
        <v>23</v>
      </c>
      <c r="AU113" s="40" t="s">
        <v>0</v>
      </c>
      <c r="AV113" s="39" t="s">
        <v>0</v>
      </c>
      <c r="AW113" s="39" t="s">
        <v>22</v>
      </c>
      <c r="AX113" s="39" t="s">
        <v>171</v>
      </c>
      <c r="AY113" s="40" t="s">
        <v>6</v>
      </c>
    </row>
    <row r="114" spans="2:65" s="59" customFormat="1" x14ac:dyDescent="0.2">
      <c r="B114" s="63"/>
      <c r="D114" s="47" t="s">
        <v>23</v>
      </c>
      <c r="E114" s="60" t="s">
        <v>9</v>
      </c>
      <c r="F114" s="66" t="s">
        <v>170</v>
      </c>
      <c r="H114" s="65">
        <v>15.040000000000001</v>
      </c>
      <c r="I114" s="64"/>
      <c r="L114" s="63"/>
      <c r="M114" s="62"/>
      <c r="T114" s="61"/>
      <c r="AT114" s="60" t="s">
        <v>23</v>
      </c>
      <c r="AU114" s="60" t="s">
        <v>0</v>
      </c>
      <c r="AV114" s="59" t="s">
        <v>4</v>
      </c>
      <c r="AW114" s="59" t="s">
        <v>22</v>
      </c>
      <c r="AX114" s="59" t="s">
        <v>5</v>
      </c>
      <c r="AY114" s="60" t="s">
        <v>6</v>
      </c>
    </row>
    <row r="115" spans="2:65" s="1" customFormat="1" ht="37.799999999999997" customHeight="1" x14ac:dyDescent="0.2">
      <c r="B115" s="2"/>
      <c r="C115" s="25" t="s">
        <v>49</v>
      </c>
      <c r="D115" s="25" t="s">
        <v>7</v>
      </c>
      <c r="E115" s="24" t="s">
        <v>227</v>
      </c>
      <c r="F115" s="23" t="s">
        <v>226</v>
      </c>
      <c r="G115" s="22" t="s">
        <v>176</v>
      </c>
      <c r="H115" s="21">
        <v>61.48</v>
      </c>
      <c r="I115" s="20"/>
      <c r="J115" s="19">
        <f>ROUND(I115*H115,2)</f>
        <v>0</v>
      </c>
      <c r="K115" s="18"/>
      <c r="L115" s="2"/>
      <c r="M115" s="17" t="s">
        <v>9</v>
      </c>
      <c r="N115" s="16" t="s">
        <v>8</v>
      </c>
      <c r="P115" s="15">
        <f>O115*H115</f>
        <v>0</v>
      </c>
      <c r="Q115" s="15">
        <v>0</v>
      </c>
      <c r="R115" s="15">
        <f>Q115*H115</f>
        <v>0</v>
      </c>
      <c r="S115" s="15">
        <v>0</v>
      </c>
      <c r="T115" s="14">
        <f>S115*H115</f>
        <v>0</v>
      </c>
      <c r="AR115" s="12" t="s">
        <v>4</v>
      </c>
      <c r="AT115" s="12" t="s">
        <v>7</v>
      </c>
      <c r="AU115" s="12" t="s">
        <v>0</v>
      </c>
      <c r="AY115" s="5" t="s">
        <v>6</v>
      </c>
      <c r="BE115" s="13">
        <f>IF(N115="základní",J115,0)</f>
        <v>0</v>
      </c>
      <c r="BF115" s="13">
        <f>IF(N115="snížená",J115,0)</f>
        <v>0</v>
      </c>
      <c r="BG115" s="13">
        <f>IF(N115="zákl. přenesená",J115,0)</f>
        <v>0</v>
      </c>
      <c r="BH115" s="13">
        <f>IF(N115="sníž. přenesená",J115,0)</f>
        <v>0</v>
      </c>
      <c r="BI115" s="13">
        <f>IF(N115="nulová",J115,0)</f>
        <v>0</v>
      </c>
      <c r="BJ115" s="5" t="s">
        <v>5</v>
      </c>
      <c r="BK115" s="13">
        <f>ROUND(I115*H115,2)</f>
        <v>0</v>
      </c>
      <c r="BL115" s="5" t="s">
        <v>4</v>
      </c>
      <c r="BM115" s="12" t="s">
        <v>225</v>
      </c>
    </row>
    <row r="116" spans="2:65" s="1" customFormat="1" ht="19.2" x14ac:dyDescent="0.2">
      <c r="B116" s="2"/>
      <c r="D116" s="11" t="s">
        <v>1</v>
      </c>
      <c r="F116" s="10" t="s">
        <v>224</v>
      </c>
      <c r="I116" s="9"/>
      <c r="L116" s="2"/>
      <c r="M116" s="27"/>
      <c r="T116" s="26"/>
      <c r="AT116" s="5" t="s">
        <v>1</v>
      </c>
      <c r="AU116" s="5" t="s">
        <v>0</v>
      </c>
    </row>
    <row r="117" spans="2:65" s="67" customFormat="1" x14ac:dyDescent="0.2">
      <c r="B117" s="71"/>
      <c r="D117" s="47" t="s">
        <v>23</v>
      </c>
      <c r="E117" s="68" t="s">
        <v>9</v>
      </c>
      <c r="F117" s="73" t="s">
        <v>223</v>
      </c>
      <c r="H117" s="68" t="s">
        <v>9</v>
      </c>
      <c r="I117" s="72"/>
      <c r="L117" s="71"/>
      <c r="M117" s="70"/>
      <c r="T117" s="69"/>
      <c r="AT117" s="68" t="s">
        <v>23</v>
      </c>
      <c r="AU117" s="68" t="s">
        <v>0</v>
      </c>
      <c r="AV117" s="67" t="s">
        <v>5</v>
      </c>
      <c r="AW117" s="67" t="s">
        <v>22</v>
      </c>
      <c r="AX117" s="67" t="s">
        <v>171</v>
      </c>
      <c r="AY117" s="68" t="s">
        <v>6</v>
      </c>
    </row>
    <row r="118" spans="2:65" s="39" customFormat="1" x14ac:dyDescent="0.2">
      <c r="B118" s="43"/>
      <c r="D118" s="47" t="s">
        <v>23</v>
      </c>
      <c r="E118" s="40" t="s">
        <v>9</v>
      </c>
      <c r="F118" s="46" t="s">
        <v>222</v>
      </c>
      <c r="H118" s="45">
        <v>61.48</v>
      </c>
      <c r="I118" s="44"/>
      <c r="L118" s="43"/>
      <c r="M118" s="42"/>
      <c r="T118" s="41"/>
      <c r="AT118" s="40" t="s">
        <v>23</v>
      </c>
      <c r="AU118" s="40" t="s">
        <v>0</v>
      </c>
      <c r="AV118" s="39" t="s">
        <v>0</v>
      </c>
      <c r="AW118" s="39" t="s">
        <v>22</v>
      </c>
      <c r="AX118" s="39" t="s">
        <v>5</v>
      </c>
      <c r="AY118" s="40" t="s">
        <v>6</v>
      </c>
    </row>
    <row r="119" spans="2:65" s="1" customFormat="1" ht="62.7" customHeight="1" x14ac:dyDescent="0.2">
      <c r="B119" s="2"/>
      <c r="C119" s="25" t="s">
        <v>221</v>
      </c>
      <c r="D119" s="25" t="s">
        <v>7</v>
      </c>
      <c r="E119" s="24" t="s">
        <v>220</v>
      </c>
      <c r="F119" s="23" t="s">
        <v>219</v>
      </c>
      <c r="G119" s="22" t="s">
        <v>176</v>
      </c>
      <c r="H119" s="21">
        <v>15.04</v>
      </c>
      <c r="I119" s="20"/>
      <c r="J119" s="19">
        <f>ROUND(I119*H119,2)</f>
        <v>0</v>
      </c>
      <c r="K119" s="18"/>
      <c r="L119" s="2"/>
      <c r="M119" s="17" t="s">
        <v>9</v>
      </c>
      <c r="N119" s="16" t="s">
        <v>8</v>
      </c>
      <c r="P119" s="15">
        <f>O119*H119</f>
        <v>0</v>
      </c>
      <c r="Q119" s="15">
        <v>0</v>
      </c>
      <c r="R119" s="15">
        <f>Q119*H119</f>
        <v>0</v>
      </c>
      <c r="S119" s="15">
        <v>0</v>
      </c>
      <c r="T119" s="14">
        <f>S119*H119</f>
        <v>0</v>
      </c>
      <c r="AR119" s="12" t="s">
        <v>4</v>
      </c>
      <c r="AT119" s="12" t="s">
        <v>7</v>
      </c>
      <c r="AU119" s="12" t="s">
        <v>0</v>
      </c>
      <c r="AY119" s="5" t="s">
        <v>6</v>
      </c>
      <c r="BE119" s="13">
        <f>IF(N119="základní",J119,0)</f>
        <v>0</v>
      </c>
      <c r="BF119" s="13">
        <f>IF(N119="snížená",J119,0)</f>
        <v>0</v>
      </c>
      <c r="BG119" s="13">
        <f>IF(N119="zákl. přenesená",J119,0)</f>
        <v>0</v>
      </c>
      <c r="BH119" s="13">
        <f>IF(N119="sníž. přenesená",J119,0)</f>
        <v>0</v>
      </c>
      <c r="BI119" s="13">
        <f>IF(N119="nulová",J119,0)</f>
        <v>0</v>
      </c>
      <c r="BJ119" s="5" t="s">
        <v>5</v>
      </c>
      <c r="BK119" s="13">
        <f>ROUND(I119*H119,2)</f>
        <v>0</v>
      </c>
      <c r="BL119" s="5" t="s">
        <v>4</v>
      </c>
      <c r="BM119" s="12" t="s">
        <v>218</v>
      </c>
    </row>
    <row r="120" spans="2:65" s="1" customFormat="1" ht="19.2" x14ac:dyDescent="0.2">
      <c r="B120" s="2"/>
      <c r="D120" s="11" t="s">
        <v>1</v>
      </c>
      <c r="F120" s="10" t="s">
        <v>217</v>
      </c>
      <c r="I120" s="9"/>
      <c r="L120" s="2"/>
      <c r="M120" s="27"/>
      <c r="T120" s="26"/>
      <c r="AT120" s="5" t="s">
        <v>1</v>
      </c>
      <c r="AU120" s="5" t="s">
        <v>0</v>
      </c>
    </row>
    <row r="121" spans="2:65" s="39" customFormat="1" x14ac:dyDescent="0.2">
      <c r="B121" s="43"/>
      <c r="D121" s="47" t="s">
        <v>23</v>
      </c>
      <c r="E121" s="40" t="s">
        <v>9</v>
      </c>
      <c r="F121" s="46" t="s">
        <v>205</v>
      </c>
      <c r="H121" s="45">
        <v>53.2</v>
      </c>
      <c r="I121" s="44"/>
      <c r="L121" s="43"/>
      <c r="M121" s="42"/>
      <c r="T121" s="41"/>
      <c r="AT121" s="40" t="s">
        <v>23</v>
      </c>
      <c r="AU121" s="40" t="s">
        <v>0</v>
      </c>
      <c r="AV121" s="39" t="s">
        <v>0</v>
      </c>
      <c r="AW121" s="39" t="s">
        <v>22</v>
      </c>
      <c r="AX121" s="39" t="s">
        <v>171</v>
      </c>
      <c r="AY121" s="40" t="s">
        <v>6</v>
      </c>
    </row>
    <row r="122" spans="2:65" s="39" customFormat="1" x14ac:dyDescent="0.2">
      <c r="B122" s="43"/>
      <c r="D122" s="47" t="s">
        <v>23</v>
      </c>
      <c r="E122" s="40" t="s">
        <v>9</v>
      </c>
      <c r="F122" s="46" t="s">
        <v>216</v>
      </c>
      <c r="H122" s="45">
        <v>-38.159999999999997</v>
      </c>
      <c r="I122" s="44"/>
      <c r="L122" s="43"/>
      <c r="M122" s="42"/>
      <c r="T122" s="41"/>
      <c r="AT122" s="40" t="s">
        <v>23</v>
      </c>
      <c r="AU122" s="40" t="s">
        <v>0</v>
      </c>
      <c r="AV122" s="39" t="s">
        <v>0</v>
      </c>
      <c r="AW122" s="39" t="s">
        <v>22</v>
      </c>
      <c r="AX122" s="39" t="s">
        <v>171</v>
      </c>
      <c r="AY122" s="40" t="s">
        <v>6</v>
      </c>
    </row>
    <row r="123" spans="2:65" s="59" customFormat="1" x14ac:dyDescent="0.2">
      <c r="B123" s="63"/>
      <c r="D123" s="47" t="s">
        <v>23</v>
      </c>
      <c r="E123" s="60" t="s">
        <v>9</v>
      </c>
      <c r="F123" s="66" t="s">
        <v>170</v>
      </c>
      <c r="H123" s="65">
        <v>15.040000000000006</v>
      </c>
      <c r="I123" s="64"/>
      <c r="L123" s="63"/>
      <c r="M123" s="62"/>
      <c r="T123" s="61"/>
      <c r="AT123" s="60" t="s">
        <v>23</v>
      </c>
      <c r="AU123" s="60" t="s">
        <v>0</v>
      </c>
      <c r="AV123" s="59" t="s">
        <v>4</v>
      </c>
      <c r="AW123" s="59" t="s">
        <v>22</v>
      </c>
      <c r="AX123" s="59" t="s">
        <v>5</v>
      </c>
      <c r="AY123" s="60" t="s">
        <v>6</v>
      </c>
    </row>
    <row r="124" spans="2:65" s="1" customFormat="1" ht="37.799999999999997" customHeight="1" x14ac:dyDescent="0.2">
      <c r="B124" s="2"/>
      <c r="C124" s="25" t="s">
        <v>215</v>
      </c>
      <c r="D124" s="25" t="s">
        <v>7</v>
      </c>
      <c r="E124" s="24" t="s">
        <v>214</v>
      </c>
      <c r="F124" s="23" t="s">
        <v>213</v>
      </c>
      <c r="G124" s="22" t="s">
        <v>176</v>
      </c>
      <c r="H124" s="21">
        <v>15.04</v>
      </c>
      <c r="I124" s="20"/>
      <c r="J124" s="19">
        <f>ROUND(I124*H124,2)</f>
        <v>0</v>
      </c>
      <c r="K124" s="18"/>
      <c r="L124" s="2"/>
      <c r="M124" s="17" t="s">
        <v>9</v>
      </c>
      <c r="N124" s="16" t="s">
        <v>8</v>
      </c>
      <c r="P124" s="15">
        <f>O124*H124</f>
        <v>0</v>
      </c>
      <c r="Q124" s="15">
        <v>0</v>
      </c>
      <c r="R124" s="15">
        <f>Q124*H124</f>
        <v>0</v>
      </c>
      <c r="S124" s="15">
        <v>0</v>
      </c>
      <c r="T124" s="14">
        <f>S124*H124</f>
        <v>0</v>
      </c>
      <c r="AR124" s="12" t="s">
        <v>4</v>
      </c>
      <c r="AT124" s="12" t="s">
        <v>7</v>
      </c>
      <c r="AU124" s="12" t="s">
        <v>0</v>
      </c>
      <c r="AY124" s="5" t="s">
        <v>6</v>
      </c>
      <c r="BE124" s="13">
        <f>IF(N124="základní",J124,0)</f>
        <v>0</v>
      </c>
      <c r="BF124" s="13">
        <f>IF(N124="snížená",J124,0)</f>
        <v>0</v>
      </c>
      <c r="BG124" s="13">
        <f>IF(N124="zákl. přenesená",J124,0)</f>
        <v>0</v>
      </c>
      <c r="BH124" s="13">
        <f>IF(N124="sníž. přenesená",J124,0)</f>
        <v>0</v>
      </c>
      <c r="BI124" s="13">
        <f>IF(N124="nulová",J124,0)</f>
        <v>0</v>
      </c>
      <c r="BJ124" s="5" t="s">
        <v>5</v>
      </c>
      <c r="BK124" s="13">
        <f>ROUND(I124*H124,2)</f>
        <v>0</v>
      </c>
      <c r="BL124" s="5" t="s">
        <v>4</v>
      </c>
      <c r="BM124" s="12" t="s">
        <v>212</v>
      </c>
    </row>
    <row r="125" spans="2:65" s="1" customFormat="1" ht="19.2" x14ac:dyDescent="0.2">
      <c r="B125" s="2"/>
      <c r="D125" s="11" t="s">
        <v>1</v>
      </c>
      <c r="F125" s="10" t="s">
        <v>211</v>
      </c>
      <c r="I125" s="9"/>
      <c r="L125" s="2"/>
      <c r="M125" s="27"/>
      <c r="T125" s="26"/>
      <c r="AT125" s="5" t="s">
        <v>1</v>
      </c>
      <c r="AU125" s="5" t="s">
        <v>0</v>
      </c>
    </row>
    <row r="126" spans="2:65" s="1" customFormat="1" ht="55.5" customHeight="1" x14ac:dyDescent="0.2">
      <c r="B126" s="2"/>
      <c r="C126" s="25" t="s">
        <v>210</v>
      </c>
      <c r="D126" s="25" t="s">
        <v>7</v>
      </c>
      <c r="E126" s="24" t="s">
        <v>209</v>
      </c>
      <c r="F126" s="23" t="s">
        <v>208</v>
      </c>
      <c r="G126" s="22" t="s">
        <v>176</v>
      </c>
      <c r="H126" s="21">
        <v>38.159999999999997</v>
      </c>
      <c r="I126" s="20"/>
      <c r="J126" s="19">
        <f>ROUND(I126*H126,2)</f>
        <v>0</v>
      </c>
      <c r="K126" s="18"/>
      <c r="L126" s="2"/>
      <c r="M126" s="17" t="s">
        <v>9</v>
      </c>
      <c r="N126" s="16" t="s">
        <v>8</v>
      </c>
      <c r="P126" s="15">
        <f>O126*H126</f>
        <v>0</v>
      </c>
      <c r="Q126" s="15">
        <v>0</v>
      </c>
      <c r="R126" s="15">
        <f>Q126*H126</f>
        <v>0</v>
      </c>
      <c r="S126" s="15">
        <v>0</v>
      </c>
      <c r="T126" s="14">
        <f>S126*H126</f>
        <v>0</v>
      </c>
      <c r="AR126" s="12" t="s">
        <v>4</v>
      </c>
      <c r="AT126" s="12" t="s">
        <v>7</v>
      </c>
      <c r="AU126" s="12" t="s">
        <v>0</v>
      </c>
      <c r="AY126" s="5" t="s">
        <v>6</v>
      </c>
      <c r="BE126" s="13">
        <f>IF(N126="základní",J126,0)</f>
        <v>0</v>
      </c>
      <c r="BF126" s="13">
        <f>IF(N126="snížená",J126,0)</f>
        <v>0</v>
      </c>
      <c r="BG126" s="13">
        <f>IF(N126="zákl. přenesená",J126,0)</f>
        <v>0</v>
      </c>
      <c r="BH126" s="13">
        <f>IF(N126="sníž. přenesená",J126,0)</f>
        <v>0</v>
      </c>
      <c r="BI126" s="13">
        <f>IF(N126="nulová",J126,0)</f>
        <v>0</v>
      </c>
      <c r="BJ126" s="5" t="s">
        <v>5</v>
      </c>
      <c r="BK126" s="13">
        <f>ROUND(I126*H126,2)</f>
        <v>0</v>
      </c>
      <c r="BL126" s="5" t="s">
        <v>4</v>
      </c>
      <c r="BM126" s="12" t="s">
        <v>207</v>
      </c>
    </row>
    <row r="127" spans="2:65" s="1" customFormat="1" ht="19.2" x14ac:dyDescent="0.2">
      <c r="B127" s="2"/>
      <c r="D127" s="11" t="s">
        <v>1</v>
      </c>
      <c r="F127" s="10" t="s">
        <v>206</v>
      </c>
      <c r="I127" s="9"/>
      <c r="L127" s="2"/>
      <c r="M127" s="27"/>
      <c r="T127" s="26"/>
      <c r="AT127" s="5" t="s">
        <v>1</v>
      </c>
      <c r="AU127" s="5" t="s">
        <v>0</v>
      </c>
    </row>
    <row r="128" spans="2:65" s="39" customFormat="1" x14ac:dyDescent="0.2">
      <c r="B128" s="43"/>
      <c r="D128" s="47" t="s">
        <v>23</v>
      </c>
      <c r="E128" s="40" t="s">
        <v>9</v>
      </c>
      <c r="F128" s="46" t="s">
        <v>205</v>
      </c>
      <c r="H128" s="45">
        <v>53.2</v>
      </c>
      <c r="I128" s="44"/>
      <c r="L128" s="43"/>
      <c r="M128" s="42"/>
      <c r="T128" s="41"/>
      <c r="AT128" s="40" t="s">
        <v>23</v>
      </c>
      <c r="AU128" s="40" t="s">
        <v>0</v>
      </c>
      <c r="AV128" s="39" t="s">
        <v>0</v>
      </c>
      <c r="AW128" s="39" t="s">
        <v>22</v>
      </c>
      <c r="AX128" s="39" t="s">
        <v>171</v>
      </c>
      <c r="AY128" s="40" t="s">
        <v>6</v>
      </c>
    </row>
    <row r="129" spans="2:65" s="39" customFormat="1" x14ac:dyDescent="0.2">
      <c r="B129" s="43"/>
      <c r="D129" s="47" t="s">
        <v>23</v>
      </c>
      <c r="E129" s="40" t="s">
        <v>9</v>
      </c>
      <c r="F129" s="46" t="s">
        <v>204</v>
      </c>
      <c r="H129" s="45">
        <v>-3.83</v>
      </c>
      <c r="I129" s="44"/>
      <c r="L129" s="43"/>
      <c r="M129" s="42"/>
      <c r="T129" s="41"/>
      <c r="AT129" s="40" t="s">
        <v>23</v>
      </c>
      <c r="AU129" s="40" t="s">
        <v>0</v>
      </c>
      <c r="AV129" s="39" t="s">
        <v>0</v>
      </c>
      <c r="AW129" s="39" t="s">
        <v>22</v>
      </c>
      <c r="AX129" s="39" t="s">
        <v>171</v>
      </c>
      <c r="AY129" s="40" t="s">
        <v>6</v>
      </c>
    </row>
    <row r="130" spans="2:65" s="39" customFormat="1" x14ac:dyDescent="0.2">
      <c r="B130" s="43"/>
      <c r="D130" s="47" t="s">
        <v>23</v>
      </c>
      <c r="E130" s="40" t="s">
        <v>9</v>
      </c>
      <c r="F130" s="46" t="s">
        <v>203</v>
      </c>
      <c r="H130" s="45">
        <v>-11.21</v>
      </c>
      <c r="I130" s="44"/>
      <c r="L130" s="43"/>
      <c r="M130" s="42"/>
      <c r="T130" s="41"/>
      <c r="AT130" s="40" t="s">
        <v>23</v>
      </c>
      <c r="AU130" s="40" t="s">
        <v>0</v>
      </c>
      <c r="AV130" s="39" t="s">
        <v>0</v>
      </c>
      <c r="AW130" s="39" t="s">
        <v>22</v>
      </c>
      <c r="AX130" s="39" t="s">
        <v>171</v>
      </c>
      <c r="AY130" s="40" t="s">
        <v>6</v>
      </c>
    </row>
    <row r="131" spans="2:65" s="59" customFormat="1" x14ac:dyDescent="0.2">
      <c r="B131" s="63"/>
      <c r="D131" s="47" t="s">
        <v>23</v>
      </c>
      <c r="E131" s="60" t="s">
        <v>9</v>
      </c>
      <c r="F131" s="66" t="s">
        <v>170</v>
      </c>
      <c r="H131" s="65">
        <v>38.160000000000004</v>
      </c>
      <c r="I131" s="64"/>
      <c r="L131" s="63"/>
      <c r="M131" s="62"/>
      <c r="T131" s="61"/>
      <c r="AT131" s="60" t="s">
        <v>23</v>
      </c>
      <c r="AU131" s="60" t="s">
        <v>0</v>
      </c>
      <c r="AV131" s="59" t="s">
        <v>4</v>
      </c>
      <c r="AW131" s="59" t="s">
        <v>22</v>
      </c>
      <c r="AX131" s="59" t="s">
        <v>5</v>
      </c>
      <c r="AY131" s="60" t="s">
        <v>6</v>
      </c>
    </row>
    <row r="132" spans="2:65" s="1" customFormat="1" ht="66.75" customHeight="1" x14ac:dyDescent="0.2">
      <c r="B132" s="2"/>
      <c r="C132" s="25" t="s">
        <v>202</v>
      </c>
      <c r="D132" s="25" t="s">
        <v>7</v>
      </c>
      <c r="E132" s="24" t="s">
        <v>201</v>
      </c>
      <c r="F132" s="23" t="s">
        <v>200</v>
      </c>
      <c r="G132" s="22" t="s">
        <v>176</v>
      </c>
      <c r="H132" s="21">
        <v>11.21</v>
      </c>
      <c r="I132" s="20"/>
      <c r="J132" s="19">
        <f>ROUND(I132*H132,2)</f>
        <v>0</v>
      </c>
      <c r="K132" s="18"/>
      <c r="L132" s="2"/>
      <c r="M132" s="17" t="s">
        <v>9</v>
      </c>
      <c r="N132" s="16" t="s">
        <v>8</v>
      </c>
      <c r="P132" s="15">
        <f>O132*H132</f>
        <v>0</v>
      </c>
      <c r="Q132" s="15">
        <v>0</v>
      </c>
      <c r="R132" s="15">
        <f>Q132*H132</f>
        <v>0</v>
      </c>
      <c r="S132" s="15">
        <v>0</v>
      </c>
      <c r="T132" s="14">
        <f>S132*H132</f>
        <v>0</v>
      </c>
      <c r="AR132" s="12" t="s">
        <v>4</v>
      </c>
      <c r="AT132" s="12" t="s">
        <v>7</v>
      </c>
      <c r="AU132" s="12" t="s">
        <v>0</v>
      </c>
      <c r="AY132" s="5" t="s">
        <v>6</v>
      </c>
      <c r="BE132" s="13">
        <f>IF(N132="základní",J132,0)</f>
        <v>0</v>
      </c>
      <c r="BF132" s="13">
        <f>IF(N132="snížená",J132,0)</f>
        <v>0</v>
      </c>
      <c r="BG132" s="13">
        <f>IF(N132="zákl. přenesená",J132,0)</f>
        <v>0</v>
      </c>
      <c r="BH132" s="13">
        <f>IF(N132="sníž. přenesená",J132,0)</f>
        <v>0</v>
      </c>
      <c r="BI132" s="13">
        <f>IF(N132="nulová",J132,0)</f>
        <v>0</v>
      </c>
      <c r="BJ132" s="5" t="s">
        <v>5</v>
      </c>
      <c r="BK132" s="13">
        <f>ROUND(I132*H132,2)</f>
        <v>0</v>
      </c>
      <c r="BL132" s="5" t="s">
        <v>4</v>
      </c>
      <c r="BM132" s="12" t="s">
        <v>199</v>
      </c>
    </row>
    <row r="133" spans="2:65" s="1" customFormat="1" ht="19.2" x14ac:dyDescent="0.2">
      <c r="B133" s="2"/>
      <c r="D133" s="11" t="s">
        <v>1</v>
      </c>
      <c r="F133" s="10" t="s">
        <v>198</v>
      </c>
      <c r="I133" s="9"/>
      <c r="L133" s="2"/>
      <c r="M133" s="27"/>
      <c r="T133" s="26"/>
      <c r="AT133" s="5" t="s">
        <v>1</v>
      </c>
      <c r="AU133" s="5" t="s">
        <v>0</v>
      </c>
    </row>
    <row r="134" spans="2:65" s="39" customFormat="1" ht="20.399999999999999" x14ac:dyDescent="0.2">
      <c r="B134" s="43"/>
      <c r="D134" s="47" t="s">
        <v>23</v>
      </c>
      <c r="E134" s="40" t="s">
        <v>9</v>
      </c>
      <c r="F134" s="46" t="s">
        <v>197</v>
      </c>
      <c r="H134" s="45">
        <v>6.56</v>
      </c>
      <c r="I134" s="44"/>
      <c r="L134" s="43"/>
      <c r="M134" s="42"/>
      <c r="T134" s="41"/>
      <c r="AT134" s="40" t="s">
        <v>23</v>
      </c>
      <c r="AU134" s="40" t="s">
        <v>0</v>
      </c>
      <c r="AV134" s="39" t="s">
        <v>0</v>
      </c>
      <c r="AW134" s="39" t="s">
        <v>22</v>
      </c>
      <c r="AX134" s="39" t="s">
        <v>171</v>
      </c>
      <c r="AY134" s="40" t="s">
        <v>6</v>
      </c>
    </row>
    <row r="135" spans="2:65" s="39" customFormat="1" ht="20.399999999999999" x14ac:dyDescent="0.2">
      <c r="B135" s="43"/>
      <c r="D135" s="47" t="s">
        <v>23</v>
      </c>
      <c r="E135" s="40" t="s">
        <v>9</v>
      </c>
      <c r="F135" s="46" t="s">
        <v>196</v>
      </c>
      <c r="H135" s="45">
        <v>1.917</v>
      </c>
      <c r="I135" s="44"/>
      <c r="L135" s="43"/>
      <c r="M135" s="42"/>
      <c r="T135" s="41"/>
      <c r="AT135" s="40" t="s">
        <v>23</v>
      </c>
      <c r="AU135" s="40" t="s">
        <v>0</v>
      </c>
      <c r="AV135" s="39" t="s">
        <v>0</v>
      </c>
      <c r="AW135" s="39" t="s">
        <v>22</v>
      </c>
      <c r="AX135" s="39" t="s">
        <v>171</v>
      </c>
      <c r="AY135" s="40" t="s">
        <v>6</v>
      </c>
    </row>
    <row r="136" spans="2:65" s="39" customFormat="1" x14ac:dyDescent="0.2">
      <c r="B136" s="43"/>
      <c r="D136" s="47" t="s">
        <v>23</v>
      </c>
      <c r="E136" s="40" t="s">
        <v>9</v>
      </c>
      <c r="F136" s="46" t="s">
        <v>195</v>
      </c>
      <c r="H136" s="45">
        <v>2.7290000000000001</v>
      </c>
      <c r="I136" s="44"/>
      <c r="L136" s="43"/>
      <c r="M136" s="42"/>
      <c r="T136" s="41"/>
      <c r="AT136" s="40" t="s">
        <v>23</v>
      </c>
      <c r="AU136" s="40" t="s">
        <v>0</v>
      </c>
      <c r="AV136" s="39" t="s">
        <v>0</v>
      </c>
      <c r="AW136" s="39" t="s">
        <v>22</v>
      </c>
      <c r="AX136" s="39" t="s">
        <v>171</v>
      </c>
      <c r="AY136" s="40" t="s">
        <v>6</v>
      </c>
    </row>
    <row r="137" spans="2:65" s="59" customFormat="1" x14ac:dyDescent="0.2">
      <c r="B137" s="63"/>
      <c r="D137" s="47" t="s">
        <v>23</v>
      </c>
      <c r="E137" s="60" t="s">
        <v>9</v>
      </c>
      <c r="F137" s="66" t="s">
        <v>170</v>
      </c>
      <c r="H137" s="65">
        <v>11.206</v>
      </c>
      <c r="I137" s="64"/>
      <c r="L137" s="63"/>
      <c r="M137" s="62"/>
      <c r="T137" s="61"/>
      <c r="AT137" s="60" t="s">
        <v>23</v>
      </c>
      <c r="AU137" s="60" t="s">
        <v>0</v>
      </c>
      <c r="AV137" s="59" t="s">
        <v>4</v>
      </c>
      <c r="AW137" s="59" t="s">
        <v>22</v>
      </c>
      <c r="AX137" s="59" t="s">
        <v>171</v>
      </c>
      <c r="AY137" s="60" t="s">
        <v>6</v>
      </c>
    </row>
    <row r="138" spans="2:65" s="39" customFormat="1" x14ac:dyDescent="0.2">
      <c r="B138" s="43"/>
      <c r="D138" s="47" t="s">
        <v>23</v>
      </c>
      <c r="E138" s="40" t="s">
        <v>9</v>
      </c>
      <c r="F138" s="46" t="s">
        <v>194</v>
      </c>
      <c r="H138" s="45">
        <v>11.21</v>
      </c>
      <c r="I138" s="44"/>
      <c r="L138" s="43"/>
      <c r="M138" s="42"/>
      <c r="T138" s="41"/>
      <c r="AT138" s="40" t="s">
        <v>23</v>
      </c>
      <c r="AU138" s="40" t="s">
        <v>0</v>
      </c>
      <c r="AV138" s="39" t="s">
        <v>0</v>
      </c>
      <c r="AW138" s="39" t="s">
        <v>22</v>
      </c>
      <c r="AX138" s="39" t="s">
        <v>5</v>
      </c>
      <c r="AY138" s="40" t="s">
        <v>6</v>
      </c>
    </row>
    <row r="139" spans="2:65" s="1" customFormat="1" ht="16.5" customHeight="1" x14ac:dyDescent="0.2">
      <c r="B139" s="2"/>
      <c r="C139" s="58" t="s">
        <v>193</v>
      </c>
      <c r="D139" s="58" t="s">
        <v>48</v>
      </c>
      <c r="E139" s="57" t="s">
        <v>192</v>
      </c>
      <c r="F139" s="56" t="s">
        <v>191</v>
      </c>
      <c r="G139" s="55" t="s">
        <v>10</v>
      </c>
      <c r="H139" s="54">
        <v>22.42</v>
      </c>
      <c r="I139" s="53"/>
      <c r="J139" s="52">
        <f>ROUND(I139*H139,2)</f>
        <v>0</v>
      </c>
      <c r="K139" s="51"/>
      <c r="L139" s="50"/>
      <c r="M139" s="49" t="s">
        <v>9</v>
      </c>
      <c r="N139" s="48" t="s">
        <v>8</v>
      </c>
      <c r="P139" s="15">
        <f>O139*H139</f>
        <v>0</v>
      </c>
      <c r="Q139" s="15">
        <v>0</v>
      </c>
      <c r="R139" s="15">
        <f>Q139*H139</f>
        <v>0</v>
      </c>
      <c r="S139" s="15">
        <v>0</v>
      </c>
      <c r="T139" s="14">
        <f>S139*H139</f>
        <v>0</v>
      </c>
      <c r="AR139" s="12" t="s">
        <v>49</v>
      </c>
      <c r="AT139" s="12" t="s">
        <v>48</v>
      </c>
      <c r="AU139" s="12" t="s">
        <v>0</v>
      </c>
      <c r="AY139" s="5" t="s">
        <v>6</v>
      </c>
      <c r="BE139" s="13">
        <f>IF(N139="základní",J139,0)</f>
        <v>0</v>
      </c>
      <c r="BF139" s="13">
        <f>IF(N139="snížená",J139,0)</f>
        <v>0</v>
      </c>
      <c r="BG139" s="13">
        <f>IF(N139="zákl. přenesená",J139,0)</f>
        <v>0</v>
      </c>
      <c r="BH139" s="13">
        <f>IF(N139="sníž. přenesená",J139,0)</f>
        <v>0</v>
      </c>
      <c r="BI139" s="13">
        <f>IF(N139="nulová",J139,0)</f>
        <v>0</v>
      </c>
      <c r="BJ139" s="5" t="s">
        <v>5</v>
      </c>
      <c r="BK139" s="13">
        <f>ROUND(I139*H139,2)</f>
        <v>0</v>
      </c>
      <c r="BL139" s="5" t="s">
        <v>4</v>
      </c>
      <c r="BM139" s="12" t="s">
        <v>190</v>
      </c>
    </row>
    <row r="140" spans="2:65" s="39" customFormat="1" x14ac:dyDescent="0.2">
      <c r="B140" s="43"/>
      <c r="D140" s="47" t="s">
        <v>23</v>
      </c>
      <c r="F140" s="46" t="s">
        <v>189</v>
      </c>
      <c r="H140" s="45">
        <v>22.42</v>
      </c>
      <c r="I140" s="44"/>
      <c r="L140" s="43"/>
      <c r="M140" s="42"/>
      <c r="T140" s="41"/>
      <c r="AT140" s="40" t="s">
        <v>23</v>
      </c>
      <c r="AU140" s="40" t="s">
        <v>0</v>
      </c>
      <c r="AV140" s="39" t="s">
        <v>0</v>
      </c>
      <c r="AW140" s="39" t="s">
        <v>149</v>
      </c>
      <c r="AX140" s="39" t="s">
        <v>5</v>
      </c>
      <c r="AY140" s="40" t="s">
        <v>6</v>
      </c>
    </row>
    <row r="141" spans="2:65" s="28" customFormat="1" ht="22.8" customHeight="1" x14ac:dyDescent="0.25">
      <c r="B141" s="35"/>
      <c r="D141" s="30" t="s">
        <v>19</v>
      </c>
      <c r="E141" s="38" t="s">
        <v>188</v>
      </c>
      <c r="F141" s="38" t="s">
        <v>187</v>
      </c>
      <c r="I141" s="37"/>
      <c r="J141" s="36">
        <f>BK141</f>
        <v>0</v>
      </c>
      <c r="L141" s="35"/>
      <c r="M141" s="34"/>
      <c r="P141" s="33">
        <f>SUM(P142:P144)</f>
        <v>0</v>
      </c>
      <c r="R141" s="33">
        <f>SUM(R142:R144)</f>
        <v>0</v>
      </c>
      <c r="T141" s="32">
        <f>SUM(T142:T144)</f>
        <v>0</v>
      </c>
      <c r="AR141" s="30" t="s">
        <v>5</v>
      </c>
      <c r="AT141" s="31" t="s">
        <v>19</v>
      </c>
      <c r="AU141" s="31" t="s">
        <v>5</v>
      </c>
      <c r="AY141" s="30" t="s">
        <v>6</v>
      </c>
      <c r="BK141" s="29">
        <f>SUM(BK142:BK144)</f>
        <v>0</v>
      </c>
    </row>
    <row r="142" spans="2:65" s="1" customFormat="1" ht="24.15" customHeight="1" x14ac:dyDescent="0.2">
      <c r="B142" s="2"/>
      <c r="C142" s="25" t="s">
        <v>186</v>
      </c>
      <c r="D142" s="25" t="s">
        <v>7</v>
      </c>
      <c r="E142" s="24" t="s">
        <v>185</v>
      </c>
      <c r="F142" s="23" t="s">
        <v>184</v>
      </c>
      <c r="G142" s="22" t="s">
        <v>27</v>
      </c>
      <c r="H142" s="21">
        <v>28.4</v>
      </c>
      <c r="I142" s="20"/>
      <c r="J142" s="19">
        <f>ROUND(I142*H142,2)</f>
        <v>0</v>
      </c>
      <c r="K142" s="18"/>
      <c r="L142" s="2"/>
      <c r="M142" s="17" t="s">
        <v>9</v>
      </c>
      <c r="N142" s="16" t="s">
        <v>8</v>
      </c>
      <c r="P142" s="15">
        <f>O142*H142</f>
        <v>0</v>
      </c>
      <c r="Q142" s="15">
        <v>0</v>
      </c>
      <c r="R142" s="15">
        <f>Q142*H142</f>
        <v>0</v>
      </c>
      <c r="S142" s="15">
        <v>0</v>
      </c>
      <c r="T142" s="14">
        <f>S142*H142</f>
        <v>0</v>
      </c>
      <c r="AR142" s="12" t="s">
        <v>4</v>
      </c>
      <c r="AT142" s="12" t="s">
        <v>7</v>
      </c>
      <c r="AU142" s="12" t="s">
        <v>0</v>
      </c>
      <c r="AY142" s="5" t="s">
        <v>6</v>
      </c>
      <c r="BE142" s="13">
        <f>IF(N142="základní",J142,0)</f>
        <v>0</v>
      </c>
      <c r="BF142" s="13">
        <f>IF(N142="snížená",J142,0)</f>
        <v>0</v>
      </c>
      <c r="BG142" s="13">
        <f>IF(N142="zákl. přenesená",J142,0)</f>
        <v>0</v>
      </c>
      <c r="BH142" s="13">
        <f>IF(N142="sníž. přenesená",J142,0)</f>
        <v>0</v>
      </c>
      <c r="BI142" s="13">
        <f>IF(N142="nulová",J142,0)</f>
        <v>0</v>
      </c>
      <c r="BJ142" s="5" t="s">
        <v>5</v>
      </c>
      <c r="BK142" s="13">
        <f>ROUND(I142*H142,2)</f>
        <v>0</v>
      </c>
      <c r="BL142" s="5" t="s">
        <v>4</v>
      </c>
      <c r="BM142" s="12" t="s">
        <v>183</v>
      </c>
    </row>
    <row r="143" spans="2:65" s="1" customFormat="1" ht="19.2" x14ac:dyDescent="0.2">
      <c r="B143" s="2"/>
      <c r="D143" s="11" t="s">
        <v>1</v>
      </c>
      <c r="F143" s="10" t="s">
        <v>182</v>
      </c>
      <c r="I143" s="9"/>
      <c r="L143" s="2"/>
      <c r="M143" s="27"/>
      <c r="T143" s="26"/>
      <c r="AT143" s="5" t="s">
        <v>1</v>
      </c>
      <c r="AU143" s="5" t="s">
        <v>0</v>
      </c>
    </row>
    <row r="144" spans="2:65" s="39" customFormat="1" x14ac:dyDescent="0.2">
      <c r="B144" s="43"/>
      <c r="D144" s="47" t="s">
        <v>23</v>
      </c>
      <c r="E144" s="40" t="s">
        <v>9</v>
      </c>
      <c r="F144" s="46" t="s">
        <v>181</v>
      </c>
      <c r="H144" s="45">
        <v>28.4</v>
      </c>
      <c r="I144" s="44"/>
      <c r="L144" s="43"/>
      <c r="M144" s="42"/>
      <c r="T144" s="41"/>
      <c r="AT144" s="40" t="s">
        <v>23</v>
      </c>
      <c r="AU144" s="40" t="s">
        <v>0</v>
      </c>
      <c r="AV144" s="39" t="s">
        <v>0</v>
      </c>
      <c r="AW144" s="39" t="s">
        <v>22</v>
      </c>
      <c r="AX144" s="39" t="s">
        <v>5</v>
      </c>
      <c r="AY144" s="40" t="s">
        <v>6</v>
      </c>
    </row>
    <row r="145" spans="2:65" s="28" customFormat="1" ht="22.8" customHeight="1" x14ac:dyDescent="0.25">
      <c r="B145" s="35"/>
      <c r="D145" s="30" t="s">
        <v>19</v>
      </c>
      <c r="E145" s="38" t="s">
        <v>4</v>
      </c>
      <c r="F145" s="38" t="s">
        <v>180</v>
      </c>
      <c r="I145" s="37"/>
      <c r="J145" s="36">
        <f>BK145</f>
        <v>0</v>
      </c>
      <c r="L145" s="35"/>
      <c r="M145" s="34"/>
      <c r="P145" s="33">
        <f>SUM(P146:P150)</f>
        <v>0</v>
      </c>
      <c r="R145" s="33">
        <f>SUM(R146:R150)</f>
        <v>0</v>
      </c>
      <c r="T145" s="32">
        <f>SUM(T146:T150)</f>
        <v>0</v>
      </c>
      <c r="AR145" s="30" t="s">
        <v>5</v>
      </c>
      <c r="AT145" s="31" t="s">
        <v>19</v>
      </c>
      <c r="AU145" s="31" t="s">
        <v>5</v>
      </c>
      <c r="AY145" s="30" t="s">
        <v>6</v>
      </c>
      <c r="BK145" s="29">
        <f>SUM(BK146:BK150)</f>
        <v>0</v>
      </c>
    </row>
    <row r="146" spans="2:65" s="1" customFormat="1" ht="33" customHeight="1" x14ac:dyDescent="0.2">
      <c r="B146" s="2"/>
      <c r="C146" s="25" t="s">
        <v>179</v>
      </c>
      <c r="D146" s="25" t="s">
        <v>7</v>
      </c>
      <c r="E146" s="24" t="s">
        <v>178</v>
      </c>
      <c r="F146" s="23" t="s">
        <v>177</v>
      </c>
      <c r="G146" s="22" t="s">
        <v>176</v>
      </c>
      <c r="H146" s="21">
        <v>3.8279999999999998</v>
      </c>
      <c r="I146" s="20"/>
      <c r="J146" s="19">
        <f>ROUND(I146*H146,2)</f>
        <v>0</v>
      </c>
      <c r="K146" s="18"/>
      <c r="L146" s="2"/>
      <c r="M146" s="17" t="s">
        <v>9</v>
      </c>
      <c r="N146" s="16" t="s">
        <v>8</v>
      </c>
      <c r="P146" s="15">
        <f>O146*H146</f>
        <v>0</v>
      </c>
      <c r="Q146" s="15">
        <v>0</v>
      </c>
      <c r="R146" s="15">
        <f>Q146*H146</f>
        <v>0</v>
      </c>
      <c r="S146" s="15">
        <v>0</v>
      </c>
      <c r="T146" s="14">
        <f>S146*H146</f>
        <v>0</v>
      </c>
      <c r="AR146" s="12" t="s">
        <v>4</v>
      </c>
      <c r="AT146" s="12" t="s">
        <v>7</v>
      </c>
      <c r="AU146" s="12" t="s">
        <v>0</v>
      </c>
      <c r="AY146" s="5" t="s">
        <v>6</v>
      </c>
      <c r="BE146" s="13">
        <f>IF(N146="základní",J146,0)</f>
        <v>0</v>
      </c>
      <c r="BF146" s="13">
        <f>IF(N146="snížená",J146,0)</f>
        <v>0</v>
      </c>
      <c r="BG146" s="13">
        <f>IF(N146="zákl. přenesená",J146,0)</f>
        <v>0</v>
      </c>
      <c r="BH146" s="13">
        <f>IF(N146="sníž. přenesená",J146,0)</f>
        <v>0</v>
      </c>
      <c r="BI146" s="13">
        <f>IF(N146="nulová",J146,0)</f>
        <v>0</v>
      </c>
      <c r="BJ146" s="5" t="s">
        <v>5</v>
      </c>
      <c r="BK146" s="13">
        <f>ROUND(I146*H146,2)</f>
        <v>0</v>
      </c>
      <c r="BL146" s="5" t="s">
        <v>4</v>
      </c>
      <c r="BM146" s="12" t="s">
        <v>175</v>
      </c>
    </row>
    <row r="147" spans="2:65" s="1" customFormat="1" ht="19.2" x14ac:dyDescent="0.2">
      <c r="B147" s="2"/>
      <c r="D147" s="11" t="s">
        <v>1</v>
      </c>
      <c r="F147" s="10" t="s">
        <v>174</v>
      </c>
      <c r="I147" s="9"/>
      <c r="L147" s="2"/>
      <c r="M147" s="27"/>
      <c r="T147" s="26"/>
      <c r="AT147" s="5" t="s">
        <v>1</v>
      </c>
      <c r="AU147" s="5" t="s">
        <v>0</v>
      </c>
    </row>
    <row r="148" spans="2:65" s="39" customFormat="1" x14ac:dyDescent="0.2">
      <c r="B148" s="43"/>
      <c r="D148" s="47" t="s">
        <v>23</v>
      </c>
      <c r="E148" s="40" t="s">
        <v>9</v>
      </c>
      <c r="F148" s="46" t="s">
        <v>173</v>
      </c>
      <c r="H148" s="45">
        <v>1.728</v>
      </c>
      <c r="I148" s="44"/>
      <c r="L148" s="43"/>
      <c r="M148" s="42"/>
      <c r="T148" s="41"/>
      <c r="AT148" s="40" t="s">
        <v>23</v>
      </c>
      <c r="AU148" s="40" t="s">
        <v>0</v>
      </c>
      <c r="AV148" s="39" t="s">
        <v>0</v>
      </c>
      <c r="AW148" s="39" t="s">
        <v>22</v>
      </c>
      <c r="AX148" s="39" t="s">
        <v>171</v>
      </c>
      <c r="AY148" s="40" t="s">
        <v>6</v>
      </c>
    </row>
    <row r="149" spans="2:65" s="39" customFormat="1" x14ac:dyDescent="0.2">
      <c r="B149" s="43"/>
      <c r="D149" s="47" t="s">
        <v>23</v>
      </c>
      <c r="E149" s="40" t="s">
        <v>9</v>
      </c>
      <c r="F149" s="46" t="s">
        <v>172</v>
      </c>
      <c r="H149" s="45">
        <v>2.1</v>
      </c>
      <c r="I149" s="44"/>
      <c r="L149" s="43"/>
      <c r="M149" s="42"/>
      <c r="T149" s="41"/>
      <c r="AT149" s="40" t="s">
        <v>23</v>
      </c>
      <c r="AU149" s="40" t="s">
        <v>0</v>
      </c>
      <c r="AV149" s="39" t="s">
        <v>0</v>
      </c>
      <c r="AW149" s="39" t="s">
        <v>22</v>
      </c>
      <c r="AX149" s="39" t="s">
        <v>171</v>
      </c>
      <c r="AY149" s="40" t="s">
        <v>6</v>
      </c>
    </row>
    <row r="150" spans="2:65" s="59" customFormat="1" x14ac:dyDescent="0.2">
      <c r="B150" s="63"/>
      <c r="D150" s="47" t="s">
        <v>23</v>
      </c>
      <c r="E150" s="60" t="s">
        <v>9</v>
      </c>
      <c r="F150" s="66" t="s">
        <v>170</v>
      </c>
      <c r="H150" s="65">
        <v>3.8280000000000003</v>
      </c>
      <c r="I150" s="64"/>
      <c r="L150" s="63"/>
      <c r="M150" s="62"/>
      <c r="T150" s="61"/>
      <c r="AT150" s="60" t="s">
        <v>23</v>
      </c>
      <c r="AU150" s="60" t="s">
        <v>0</v>
      </c>
      <c r="AV150" s="59" t="s">
        <v>4</v>
      </c>
      <c r="AW150" s="59" t="s">
        <v>22</v>
      </c>
      <c r="AX150" s="59" t="s">
        <v>5</v>
      </c>
      <c r="AY150" s="60" t="s">
        <v>6</v>
      </c>
    </row>
    <row r="151" spans="2:65" s="28" customFormat="1" ht="22.8" customHeight="1" x14ac:dyDescent="0.25">
      <c r="B151" s="35"/>
      <c r="D151" s="30" t="s">
        <v>19</v>
      </c>
      <c r="E151" s="38" t="s">
        <v>49</v>
      </c>
      <c r="F151" s="38" t="s">
        <v>169</v>
      </c>
      <c r="I151" s="37"/>
      <c r="J151" s="36">
        <f>BK151</f>
        <v>0</v>
      </c>
      <c r="L151" s="35"/>
      <c r="M151" s="34"/>
      <c r="P151" s="33">
        <f>SUM(P152:P201)</f>
        <v>0</v>
      </c>
      <c r="R151" s="33">
        <f>SUM(R152:R201)</f>
        <v>1.51989</v>
      </c>
      <c r="T151" s="32">
        <f>SUM(T152:T201)</f>
        <v>0</v>
      </c>
      <c r="AR151" s="30" t="s">
        <v>5</v>
      </c>
      <c r="AT151" s="31" t="s">
        <v>19</v>
      </c>
      <c r="AU151" s="31" t="s">
        <v>5</v>
      </c>
      <c r="AY151" s="30" t="s">
        <v>6</v>
      </c>
      <c r="BK151" s="29">
        <f>SUM(BK152:BK201)</f>
        <v>0</v>
      </c>
    </row>
    <row r="152" spans="2:65" s="1" customFormat="1" ht="33" customHeight="1" x14ac:dyDescent="0.2">
      <c r="B152" s="2"/>
      <c r="C152" s="25" t="s">
        <v>117</v>
      </c>
      <c r="D152" s="25" t="s">
        <v>7</v>
      </c>
      <c r="E152" s="24" t="s">
        <v>168</v>
      </c>
      <c r="F152" s="23" t="s">
        <v>167</v>
      </c>
      <c r="G152" s="22" t="s">
        <v>27</v>
      </c>
      <c r="H152" s="21">
        <v>3</v>
      </c>
      <c r="I152" s="20"/>
      <c r="J152" s="19">
        <f>ROUND(I152*H152,2)</f>
        <v>0</v>
      </c>
      <c r="K152" s="18"/>
      <c r="L152" s="2"/>
      <c r="M152" s="17" t="s">
        <v>9</v>
      </c>
      <c r="N152" s="16" t="s">
        <v>8</v>
      </c>
      <c r="P152" s="15">
        <f>O152*H152</f>
        <v>0</v>
      </c>
      <c r="Q152" s="15">
        <v>1.0000000000000001E-5</v>
      </c>
      <c r="R152" s="15">
        <f>Q152*H152</f>
        <v>3.0000000000000004E-5</v>
      </c>
      <c r="S152" s="15">
        <v>0</v>
      </c>
      <c r="T152" s="14">
        <f>S152*H152</f>
        <v>0</v>
      </c>
      <c r="AR152" s="12" t="s">
        <v>4</v>
      </c>
      <c r="AT152" s="12" t="s">
        <v>7</v>
      </c>
      <c r="AU152" s="12" t="s">
        <v>0</v>
      </c>
      <c r="AY152" s="5" t="s">
        <v>6</v>
      </c>
      <c r="BE152" s="13">
        <f>IF(N152="základní",J152,0)</f>
        <v>0</v>
      </c>
      <c r="BF152" s="13">
        <f>IF(N152="snížená",J152,0)</f>
        <v>0</v>
      </c>
      <c r="BG152" s="13">
        <f>IF(N152="zákl. přenesená",J152,0)</f>
        <v>0</v>
      </c>
      <c r="BH152" s="13">
        <f>IF(N152="sníž. přenesená",J152,0)</f>
        <v>0</v>
      </c>
      <c r="BI152" s="13">
        <f>IF(N152="nulová",J152,0)</f>
        <v>0</v>
      </c>
      <c r="BJ152" s="5" t="s">
        <v>5</v>
      </c>
      <c r="BK152" s="13">
        <f>ROUND(I152*H152,2)</f>
        <v>0</v>
      </c>
      <c r="BL152" s="5" t="s">
        <v>4</v>
      </c>
      <c r="BM152" s="12" t="s">
        <v>166</v>
      </c>
    </row>
    <row r="153" spans="2:65" s="1" customFormat="1" ht="19.2" x14ac:dyDescent="0.2">
      <c r="B153" s="2"/>
      <c r="D153" s="11" t="s">
        <v>1</v>
      </c>
      <c r="F153" s="10" t="s">
        <v>165</v>
      </c>
      <c r="I153" s="9"/>
      <c r="L153" s="2"/>
      <c r="M153" s="27"/>
      <c r="T153" s="26"/>
      <c r="AT153" s="5" t="s">
        <v>1</v>
      </c>
      <c r="AU153" s="5" t="s">
        <v>0</v>
      </c>
    </row>
    <row r="154" spans="2:65" s="39" customFormat="1" ht="20.399999999999999" x14ac:dyDescent="0.2">
      <c r="B154" s="43"/>
      <c r="D154" s="47" t="s">
        <v>23</v>
      </c>
      <c r="E154" s="40" t="s">
        <v>9</v>
      </c>
      <c r="F154" s="46" t="s">
        <v>164</v>
      </c>
      <c r="H154" s="45">
        <v>3</v>
      </c>
      <c r="I154" s="44"/>
      <c r="L154" s="43"/>
      <c r="M154" s="42"/>
      <c r="T154" s="41"/>
      <c r="AT154" s="40" t="s">
        <v>23</v>
      </c>
      <c r="AU154" s="40" t="s">
        <v>0</v>
      </c>
      <c r="AV154" s="39" t="s">
        <v>0</v>
      </c>
      <c r="AW154" s="39" t="s">
        <v>22</v>
      </c>
      <c r="AX154" s="39" t="s">
        <v>5</v>
      </c>
      <c r="AY154" s="40" t="s">
        <v>6</v>
      </c>
    </row>
    <row r="155" spans="2:65" s="1" customFormat="1" ht="24.15" customHeight="1" x14ac:dyDescent="0.2">
      <c r="B155" s="2"/>
      <c r="C155" s="58" t="s">
        <v>163</v>
      </c>
      <c r="D155" s="58" t="s">
        <v>48</v>
      </c>
      <c r="E155" s="57" t="s">
        <v>162</v>
      </c>
      <c r="F155" s="56" t="s">
        <v>161</v>
      </c>
      <c r="G155" s="55" t="s">
        <v>27</v>
      </c>
      <c r="H155" s="54">
        <v>3.2</v>
      </c>
      <c r="I155" s="53"/>
      <c r="J155" s="52">
        <f>ROUND(I155*H155,2)</f>
        <v>0</v>
      </c>
      <c r="K155" s="51"/>
      <c r="L155" s="50"/>
      <c r="M155" s="49" t="s">
        <v>9</v>
      </c>
      <c r="N155" s="48" t="s">
        <v>8</v>
      </c>
      <c r="P155" s="15">
        <f>O155*H155</f>
        <v>0</v>
      </c>
      <c r="Q155" s="15">
        <v>1.4E-3</v>
      </c>
      <c r="R155" s="15">
        <f>Q155*H155</f>
        <v>4.4800000000000005E-3</v>
      </c>
      <c r="S155" s="15">
        <v>0</v>
      </c>
      <c r="T155" s="14">
        <f>S155*H155</f>
        <v>0</v>
      </c>
      <c r="AR155" s="12" t="s">
        <v>49</v>
      </c>
      <c r="AT155" s="12" t="s">
        <v>48</v>
      </c>
      <c r="AU155" s="12" t="s">
        <v>0</v>
      </c>
      <c r="AY155" s="5" t="s">
        <v>6</v>
      </c>
      <c r="BE155" s="13">
        <f>IF(N155="základní",J155,0)</f>
        <v>0</v>
      </c>
      <c r="BF155" s="13">
        <f>IF(N155="snížená",J155,0)</f>
        <v>0</v>
      </c>
      <c r="BG155" s="13">
        <f>IF(N155="zákl. přenesená",J155,0)</f>
        <v>0</v>
      </c>
      <c r="BH155" s="13">
        <f>IF(N155="sníž. přenesená",J155,0)</f>
        <v>0</v>
      </c>
      <c r="BI155" s="13">
        <f>IF(N155="nulová",J155,0)</f>
        <v>0</v>
      </c>
      <c r="BJ155" s="5" t="s">
        <v>5</v>
      </c>
      <c r="BK155" s="13">
        <f>ROUND(I155*H155,2)</f>
        <v>0</v>
      </c>
      <c r="BL155" s="5" t="s">
        <v>4</v>
      </c>
      <c r="BM155" s="12" t="s">
        <v>160</v>
      </c>
    </row>
    <row r="156" spans="2:65" s="1" customFormat="1" ht="33" customHeight="1" x14ac:dyDescent="0.2">
      <c r="B156" s="2"/>
      <c r="C156" s="25" t="s">
        <v>159</v>
      </c>
      <c r="D156" s="25" t="s">
        <v>7</v>
      </c>
      <c r="E156" s="24" t="s">
        <v>158</v>
      </c>
      <c r="F156" s="23" t="s">
        <v>157</v>
      </c>
      <c r="G156" s="22" t="s">
        <v>27</v>
      </c>
      <c r="H156" s="21">
        <v>9.1999999999999993</v>
      </c>
      <c r="I156" s="20"/>
      <c r="J156" s="19">
        <f>ROUND(I156*H156,2)</f>
        <v>0</v>
      </c>
      <c r="K156" s="18"/>
      <c r="L156" s="2"/>
      <c r="M156" s="17" t="s">
        <v>9</v>
      </c>
      <c r="N156" s="16" t="s">
        <v>8</v>
      </c>
      <c r="P156" s="15">
        <f>O156*H156</f>
        <v>0</v>
      </c>
      <c r="Q156" s="15">
        <v>1.0000000000000001E-5</v>
      </c>
      <c r="R156" s="15">
        <f>Q156*H156</f>
        <v>9.2E-5</v>
      </c>
      <c r="S156" s="15">
        <v>0</v>
      </c>
      <c r="T156" s="14">
        <f>S156*H156</f>
        <v>0</v>
      </c>
      <c r="AR156" s="12" t="s">
        <v>4</v>
      </c>
      <c r="AT156" s="12" t="s">
        <v>7</v>
      </c>
      <c r="AU156" s="12" t="s">
        <v>0</v>
      </c>
      <c r="AY156" s="5" t="s">
        <v>6</v>
      </c>
      <c r="BE156" s="13">
        <f>IF(N156="základní",J156,0)</f>
        <v>0</v>
      </c>
      <c r="BF156" s="13">
        <f>IF(N156="snížená",J156,0)</f>
        <v>0</v>
      </c>
      <c r="BG156" s="13">
        <f>IF(N156="zákl. přenesená",J156,0)</f>
        <v>0</v>
      </c>
      <c r="BH156" s="13">
        <f>IF(N156="sníž. přenesená",J156,0)</f>
        <v>0</v>
      </c>
      <c r="BI156" s="13">
        <f>IF(N156="nulová",J156,0)</f>
        <v>0</v>
      </c>
      <c r="BJ156" s="5" t="s">
        <v>5</v>
      </c>
      <c r="BK156" s="13">
        <f>ROUND(I156*H156,2)</f>
        <v>0</v>
      </c>
      <c r="BL156" s="5" t="s">
        <v>4</v>
      </c>
      <c r="BM156" s="12" t="s">
        <v>156</v>
      </c>
    </row>
    <row r="157" spans="2:65" s="1" customFormat="1" ht="19.2" x14ac:dyDescent="0.2">
      <c r="B157" s="2"/>
      <c r="D157" s="11" t="s">
        <v>1</v>
      </c>
      <c r="F157" s="10" t="s">
        <v>155</v>
      </c>
      <c r="I157" s="9"/>
      <c r="L157" s="2"/>
      <c r="M157" s="27"/>
      <c r="T157" s="26"/>
      <c r="AT157" s="5" t="s">
        <v>1</v>
      </c>
      <c r="AU157" s="5" t="s">
        <v>0</v>
      </c>
    </row>
    <row r="158" spans="2:65" s="1" customFormat="1" ht="24.15" customHeight="1" x14ac:dyDescent="0.2">
      <c r="B158" s="2"/>
      <c r="C158" s="58" t="s">
        <v>154</v>
      </c>
      <c r="D158" s="58" t="s">
        <v>48</v>
      </c>
      <c r="E158" s="57" t="s">
        <v>153</v>
      </c>
      <c r="F158" s="56" t="s">
        <v>152</v>
      </c>
      <c r="G158" s="55" t="s">
        <v>27</v>
      </c>
      <c r="H158" s="54">
        <v>9.4</v>
      </c>
      <c r="I158" s="53"/>
      <c r="J158" s="52">
        <f>ROUND(I158*H158,2)</f>
        <v>0</v>
      </c>
      <c r="K158" s="51"/>
      <c r="L158" s="50"/>
      <c r="M158" s="49" t="s">
        <v>9</v>
      </c>
      <c r="N158" s="48" t="s">
        <v>8</v>
      </c>
      <c r="P158" s="15">
        <f>O158*H158</f>
        <v>0</v>
      </c>
      <c r="Q158" s="15">
        <v>2.8999999999999998E-3</v>
      </c>
      <c r="R158" s="15">
        <f>Q158*H158</f>
        <v>2.726E-2</v>
      </c>
      <c r="S158" s="15">
        <v>0</v>
      </c>
      <c r="T158" s="14">
        <f>S158*H158</f>
        <v>0</v>
      </c>
      <c r="AR158" s="12" t="s">
        <v>49</v>
      </c>
      <c r="AT158" s="12" t="s">
        <v>48</v>
      </c>
      <c r="AU158" s="12" t="s">
        <v>0</v>
      </c>
      <c r="AY158" s="5" t="s">
        <v>6</v>
      </c>
      <c r="BE158" s="13">
        <f>IF(N158="základní",J158,0)</f>
        <v>0</v>
      </c>
      <c r="BF158" s="13">
        <f>IF(N158="snížená",J158,0)</f>
        <v>0</v>
      </c>
      <c r="BG158" s="13">
        <f>IF(N158="zákl. přenesená",J158,0)</f>
        <v>0</v>
      </c>
      <c r="BH158" s="13">
        <f>IF(N158="sníž. přenesená",J158,0)</f>
        <v>0</v>
      </c>
      <c r="BI158" s="13">
        <f>IF(N158="nulová",J158,0)</f>
        <v>0</v>
      </c>
      <c r="BJ158" s="5" t="s">
        <v>5</v>
      </c>
      <c r="BK158" s="13">
        <f>ROUND(I158*H158,2)</f>
        <v>0</v>
      </c>
      <c r="BL158" s="5" t="s">
        <v>4</v>
      </c>
      <c r="BM158" s="12" t="s">
        <v>151</v>
      </c>
    </row>
    <row r="159" spans="2:65" s="39" customFormat="1" ht="20.399999999999999" x14ac:dyDescent="0.2">
      <c r="B159" s="43"/>
      <c r="D159" s="47" t="s">
        <v>23</v>
      </c>
      <c r="F159" s="46" t="s">
        <v>150</v>
      </c>
      <c r="H159" s="45">
        <v>9.4</v>
      </c>
      <c r="I159" s="44"/>
      <c r="L159" s="43"/>
      <c r="M159" s="42"/>
      <c r="T159" s="41"/>
      <c r="AT159" s="40" t="s">
        <v>23</v>
      </c>
      <c r="AU159" s="40" t="s">
        <v>0</v>
      </c>
      <c r="AV159" s="39" t="s">
        <v>0</v>
      </c>
      <c r="AW159" s="39" t="s">
        <v>149</v>
      </c>
      <c r="AX159" s="39" t="s">
        <v>5</v>
      </c>
      <c r="AY159" s="40" t="s">
        <v>6</v>
      </c>
    </row>
    <row r="160" spans="2:65" s="1" customFormat="1" ht="33" customHeight="1" x14ac:dyDescent="0.2">
      <c r="B160" s="2"/>
      <c r="C160" s="25" t="s">
        <v>148</v>
      </c>
      <c r="D160" s="25" t="s">
        <v>7</v>
      </c>
      <c r="E160" s="24" t="s">
        <v>147</v>
      </c>
      <c r="F160" s="23" t="s">
        <v>146</v>
      </c>
      <c r="G160" s="22" t="s">
        <v>27</v>
      </c>
      <c r="H160" s="21">
        <v>19.2</v>
      </c>
      <c r="I160" s="20"/>
      <c r="J160" s="19">
        <f>ROUND(I160*H160,2)</f>
        <v>0</v>
      </c>
      <c r="K160" s="18"/>
      <c r="L160" s="2"/>
      <c r="M160" s="17" t="s">
        <v>9</v>
      </c>
      <c r="N160" s="16" t="s">
        <v>8</v>
      </c>
      <c r="P160" s="15">
        <f>O160*H160</f>
        <v>0</v>
      </c>
      <c r="Q160" s="15">
        <v>1.0000000000000001E-5</v>
      </c>
      <c r="R160" s="15">
        <f>Q160*H160</f>
        <v>1.92E-4</v>
      </c>
      <c r="S160" s="15">
        <v>0</v>
      </c>
      <c r="T160" s="14">
        <f>S160*H160</f>
        <v>0</v>
      </c>
      <c r="AR160" s="12" t="s">
        <v>4</v>
      </c>
      <c r="AT160" s="12" t="s">
        <v>7</v>
      </c>
      <c r="AU160" s="12" t="s">
        <v>0</v>
      </c>
      <c r="AY160" s="5" t="s">
        <v>6</v>
      </c>
      <c r="BE160" s="13">
        <f>IF(N160="základní",J160,0)</f>
        <v>0</v>
      </c>
      <c r="BF160" s="13">
        <f>IF(N160="snížená",J160,0)</f>
        <v>0</v>
      </c>
      <c r="BG160" s="13">
        <f>IF(N160="zákl. přenesená",J160,0)</f>
        <v>0</v>
      </c>
      <c r="BH160" s="13">
        <f>IF(N160="sníž. přenesená",J160,0)</f>
        <v>0</v>
      </c>
      <c r="BI160" s="13">
        <f>IF(N160="nulová",J160,0)</f>
        <v>0</v>
      </c>
      <c r="BJ160" s="5" t="s">
        <v>5</v>
      </c>
      <c r="BK160" s="13">
        <f>ROUND(I160*H160,2)</f>
        <v>0</v>
      </c>
      <c r="BL160" s="5" t="s">
        <v>4</v>
      </c>
      <c r="BM160" s="12" t="s">
        <v>145</v>
      </c>
    </row>
    <row r="161" spans="2:65" s="1" customFormat="1" ht="19.2" x14ac:dyDescent="0.2">
      <c r="B161" s="2"/>
      <c r="D161" s="11" t="s">
        <v>1</v>
      </c>
      <c r="F161" s="10" t="s">
        <v>144</v>
      </c>
      <c r="I161" s="9"/>
      <c r="L161" s="2"/>
      <c r="M161" s="27"/>
      <c r="T161" s="26"/>
      <c r="AT161" s="5" t="s">
        <v>1</v>
      </c>
      <c r="AU161" s="5" t="s">
        <v>0</v>
      </c>
    </row>
    <row r="162" spans="2:65" s="1" customFormat="1" ht="24.15" customHeight="1" x14ac:dyDescent="0.2">
      <c r="B162" s="2"/>
      <c r="C162" s="58" t="s">
        <v>143</v>
      </c>
      <c r="D162" s="58" t="s">
        <v>48</v>
      </c>
      <c r="E162" s="57" t="s">
        <v>142</v>
      </c>
      <c r="F162" s="56" t="s">
        <v>141</v>
      </c>
      <c r="G162" s="55" t="s">
        <v>27</v>
      </c>
      <c r="H162" s="54">
        <v>19.5</v>
      </c>
      <c r="I162" s="53"/>
      <c r="J162" s="52">
        <f>ROUND(I162*H162,2)</f>
        <v>0</v>
      </c>
      <c r="K162" s="51"/>
      <c r="L162" s="50"/>
      <c r="M162" s="49" t="s">
        <v>9</v>
      </c>
      <c r="N162" s="48" t="s">
        <v>8</v>
      </c>
      <c r="P162" s="15">
        <f>O162*H162</f>
        <v>0</v>
      </c>
      <c r="Q162" s="15">
        <v>4.5999999999999999E-3</v>
      </c>
      <c r="R162" s="15">
        <f>Q162*H162</f>
        <v>8.9700000000000002E-2</v>
      </c>
      <c r="S162" s="15">
        <v>0</v>
      </c>
      <c r="T162" s="14">
        <f>S162*H162</f>
        <v>0</v>
      </c>
      <c r="AR162" s="12" t="s">
        <v>49</v>
      </c>
      <c r="AT162" s="12" t="s">
        <v>48</v>
      </c>
      <c r="AU162" s="12" t="s">
        <v>0</v>
      </c>
      <c r="AY162" s="5" t="s">
        <v>6</v>
      </c>
      <c r="BE162" s="13">
        <f>IF(N162="základní",J162,0)</f>
        <v>0</v>
      </c>
      <c r="BF162" s="13">
        <f>IF(N162="snížená",J162,0)</f>
        <v>0</v>
      </c>
      <c r="BG162" s="13">
        <f>IF(N162="zákl. přenesená",J162,0)</f>
        <v>0</v>
      </c>
      <c r="BH162" s="13">
        <f>IF(N162="sníž. přenesená",J162,0)</f>
        <v>0</v>
      </c>
      <c r="BI162" s="13">
        <f>IF(N162="nulová",J162,0)</f>
        <v>0</v>
      </c>
      <c r="BJ162" s="5" t="s">
        <v>5</v>
      </c>
      <c r="BK162" s="13">
        <f>ROUND(I162*H162,2)</f>
        <v>0</v>
      </c>
      <c r="BL162" s="5" t="s">
        <v>4</v>
      </c>
      <c r="BM162" s="12" t="s">
        <v>140</v>
      </c>
    </row>
    <row r="163" spans="2:65" s="1" customFormat="1" ht="37.799999999999997" customHeight="1" x14ac:dyDescent="0.2">
      <c r="B163" s="2"/>
      <c r="C163" s="25" t="s">
        <v>139</v>
      </c>
      <c r="D163" s="25" t="s">
        <v>7</v>
      </c>
      <c r="E163" s="24" t="s">
        <v>138</v>
      </c>
      <c r="F163" s="23" t="s">
        <v>137</v>
      </c>
      <c r="G163" s="22" t="s">
        <v>33</v>
      </c>
      <c r="H163" s="21">
        <v>1</v>
      </c>
      <c r="I163" s="20"/>
      <c r="J163" s="19">
        <f>ROUND(I163*H163,2)</f>
        <v>0</v>
      </c>
      <c r="K163" s="18"/>
      <c r="L163" s="2"/>
      <c r="M163" s="17" t="s">
        <v>9</v>
      </c>
      <c r="N163" s="16" t="s">
        <v>8</v>
      </c>
      <c r="P163" s="15">
        <f>O163*H163</f>
        <v>0</v>
      </c>
      <c r="Q163" s="15">
        <v>0</v>
      </c>
      <c r="R163" s="15">
        <f>Q163*H163</f>
        <v>0</v>
      </c>
      <c r="S163" s="15">
        <v>0</v>
      </c>
      <c r="T163" s="14">
        <f>S163*H163</f>
        <v>0</v>
      </c>
      <c r="AR163" s="12" t="s">
        <v>4</v>
      </c>
      <c r="AT163" s="12" t="s">
        <v>7</v>
      </c>
      <c r="AU163" s="12" t="s">
        <v>0</v>
      </c>
      <c r="AY163" s="5" t="s">
        <v>6</v>
      </c>
      <c r="BE163" s="13">
        <f>IF(N163="základní",J163,0)</f>
        <v>0</v>
      </c>
      <c r="BF163" s="13">
        <f>IF(N163="snížená",J163,0)</f>
        <v>0</v>
      </c>
      <c r="BG163" s="13">
        <f>IF(N163="zákl. přenesená",J163,0)</f>
        <v>0</v>
      </c>
      <c r="BH163" s="13">
        <f>IF(N163="sníž. přenesená",J163,0)</f>
        <v>0</v>
      </c>
      <c r="BI163" s="13">
        <f>IF(N163="nulová",J163,0)</f>
        <v>0</v>
      </c>
      <c r="BJ163" s="5" t="s">
        <v>5</v>
      </c>
      <c r="BK163" s="13">
        <f>ROUND(I163*H163,2)</f>
        <v>0</v>
      </c>
      <c r="BL163" s="5" t="s">
        <v>4</v>
      </c>
      <c r="BM163" s="12" t="s">
        <v>136</v>
      </c>
    </row>
    <row r="164" spans="2:65" s="1" customFormat="1" ht="19.2" x14ac:dyDescent="0.2">
      <c r="B164" s="2"/>
      <c r="D164" s="11" t="s">
        <v>1</v>
      </c>
      <c r="F164" s="10" t="s">
        <v>135</v>
      </c>
      <c r="I164" s="9"/>
      <c r="L164" s="2"/>
      <c r="M164" s="27"/>
      <c r="T164" s="26"/>
      <c r="AT164" s="5" t="s">
        <v>1</v>
      </c>
      <c r="AU164" s="5" t="s">
        <v>0</v>
      </c>
    </row>
    <row r="165" spans="2:65" s="1" customFormat="1" ht="24.15" customHeight="1" x14ac:dyDescent="0.2">
      <c r="B165" s="2"/>
      <c r="C165" s="58" t="s">
        <v>134</v>
      </c>
      <c r="D165" s="58" t="s">
        <v>48</v>
      </c>
      <c r="E165" s="57" t="s">
        <v>133</v>
      </c>
      <c r="F165" s="56" t="s">
        <v>132</v>
      </c>
      <c r="G165" s="55" t="s">
        <v>33</v>
      </c>
      <c r="H165" s="54">
        <v>1</v>
      </c>
      <c r="I165" s="53"/>
      <c r="J165" s="52">
        <f>ROUND(I165*H165,2)</f>
        <v>0</v>
      </c>
      <c r="K165" s="51"/>
      <c r="L165" s="50"/>
      <c r="M165" s="49" t="s">
        <v>9</v>
      </c>
      <c r="N165" s="48" t="s">
        <v>8</v>
      </c>
      <c r="P165" s="15">
        <f>O165*H165</f>
        <v>0</v>
      </c>
      <c r="Q165" s="15">
        <v>0</v>
      </c>
      <c r="R165" s="15">
        <f>Q165*H165</f>
        <v>0</v>
      </c>
      <c r="S165" s="15">
        <v>0</v>
      </c>
      <c r="T165" s="14">
        <f>S165*H165</f>
        <v>0</v>
      </c>
      <c r="AR165" s="12" t="s">
        <v>49</v>
      </c>
      <c r="AT165" s="12" t="s">
        <v>48</v>
      </c>
      <c r="AU165" s="12" t="s">
        <v>0</v>
      </c>
      <c r="AY165" s="5" t="s">
        <v>6</v>
      </c>
      <c r="BE165" s="13">
        <f>IF(N165="základní",J165,0)</f>
        <v>0</v>
      </c>
      <c r="BF165" s="13">
        <f>IF(N165="snížená",J165,0)</f>
        <v>0</v>
      </c>
      <c r="BG165" s="13">
        <f>IF(N165="zákl. přenesená",J165,0)</f>
        <v>0</v>
      </c>
      <c r="BH165" s="13">
        <f>IF(N165="sníž. přenesená",J165,0)</f>
        <v>0</v>
      </c>
      <c r="BI165" s="13">
        <f>IF(N165="nulová",J165,0)</f>
        <v>0</v>
      </c>
      <c r="BJ165" s="5" t="s">
        <v>5</v>
      </c>
      <c r="BK165" s="13">
        <f>ROUND(I165*H165,2)</f>
        <v>0</v>
      </c>
      <c r="BL165" s="5" t="s">
        <v>4</v>
      </c>
      <c r="BM165" s="12" t="s">
        <v>131</v>
      </c>
    </row>
    <row r="166" spans="2:65" s="1" customFormat="1" ht="16.5" customHeight="1" x14ac:dyDescent="0.2">
      <c r="B166" s="2"/>
      <c r="C166" s="58" t="s">
        <v>130</v>
      </c>
      <c r="D166" s="58" t="s">
        <v>48</v>
      </c>
      <c r="E166" s="57" t="s">
        <v>129</v>
      </c>
      <c r="F166" s="56" t="s">
        <v>128</v>
      </c>
      <c r="G166" s="55" t="s">
        <v>33</v>
      </c>
      <c r="H166" s="54">
        <v>1</v>
      </c>
      <c r="I166" s="53"/>
      <c r="J166" s="52">
        <f>ROUND(I166*H166,2)</f>
        <v>0</v>
      </c>
      <c r="K166" s="51"/>
      <c r="L166" s="50"/>
      <c r="M166" s="49" t="s">
        <v>9</v>
      </c>
      <c r="N166" s="48" t="s">
        <v>8</v>
      </c>
      <c r="P166" s="15">
        <f>O166*H166</f>
        <v>0</v>
      </c>
      <c r="Q166" s="15">
        <v>0</v>
      </c>
      <c r="R166" s="15">
        <f>Q166*H166</f>
        <v>0</v>
      </c>
      <c r="S166" s="15">
        <v>0</v>
      </c>
      <c r="T166" s="14">
        <f>S166*H166</f>
        <v>0</v>
      </c>
      <c r="AR166" s="12" t="s">
        <v>49</v>
      </c>
      <c r="AT166" s="12" t="s">
        <v>48</v>
      </c>
      <c r="AU166" s="12" t="s">
        <v>0</v>
      </c>
      <c r="AY166" s="5" t="s">
        <v>6</v>
      </c>
      <c r="BE166" s="13">
        <f>IF(N166="základní",J166,0)</f>
        <v>0</v>
      </c>
      <c r="BF166" s="13">
        <f>IF(N166="snížená",J166,0)</f>
        <v>0</v>
      </c>
      <c r="BG166" s="13">
        <f>IF(N166="zákl. přenesená",J166,0)</f>
        <v>0</v>
      </c>
      <c r="BH166" s="13">
        <f>IF(N166="sníž. přenesená",J166,0)</f>
        <v>0</v>
      </c>
      <c r="BI166" s="13">
        <f>IF(N166="nulová",J166,0)</f>
        <v>0</v>
      </c>
      <c r="BJ166" s="5" t="s">
        <v>5</v>
      </c>
      <c r="BK166" s="13">
        <f>ROUND(I166*H166,2)</f>
        <v>0</v>
      </c>
      <c r="BL166" s="5" t="s">
        <v>4</v>
      </c>
      <c r="BM166" s="12" t="s">
        <v>127</v>
      </c>
    </row>
    <row r="167" spans="2:65" s="1" customFormat="1" ht="16.5" customHeight="1" x14ac:dyDescent="0.2">
      <c r="B167" s="2"/>
      <c r="C167" s="25" t="s">
        <v>126</v>
      </c>
      <c r="D167" s="25" t="s">
        <v>7</v>
      </c>
      <c r="E167" s="24" t="s">
        <v>125</v>
      </c>
      <c r="F167" s="23" t="s">
        <v>124</v>
      </c>
      <c r="G167" s="22" t="s">
        <v>123</v>
      </c>
      <c r="H167" s="21">
        <v>1</v>
      </c>
      <c r="I167" s="20"/>
      <c r="J167" s="19">
        <f>ROUND(I167*H167,2)</f>
        <v>0</v>
      </c>
      <c r="K167" s="18"/>
      <c r="L167" s="2"/>
      <c r="M167" s="17" t="s">
        <v>9</v>
      </c>
      <c r="N167" s="16" t="s">
        <v>8</v>
      </c>
      <c r="P167" s="15">
        <f>O167*H167</f>
        <v>0</v>
      </c>
      <c r="Q167" s="15">
        <v>6.4000000000000005E-4</v>
      </c>
      <c r="R167" s="15">
        <f>Q167*H167</f>
        <v>6.4000000000000005E-4</v>
      </c>
      <c r="S167" s="15">
        <v>0</v>
      </c>
      <c r="T167" s="14">
        <f>S167*H167</f>
        <v>0</v>
      </c>
      <c r="AR167" s="12" t="s">
        <v>117</v>
      </c>
      <c r="AT167" s="12" t="s">
        <v>7</v>
      </c>
      <c r="AU167" s="12" t="s">
        <v>0</v>
      </c>
      <c r="AY167" s="5" t="s">
        <v>6</v>
      </c>
      <c r="BE167" s="13">
        <f>IF(N167="základní",J167,0)</f>
        <v>0</v>
      </c>
      <c r="BF167" s="13">
        <f>IF(N167="snížená",J167,0)</f>
        <v>0</v>
      </c>
      <c r="BG167" s="13">
        <f>IF(N167="zákl. přenesená",J167,0)</f>
        <v>0</v>
      </c>
      <c r="BH167" s="13">
        <f>IF(N167="sníž. přenesená",J167,0)</f>
        <v>0</v>
      </c>
      <c r="BI167" s="13">
        <f>IF(N167="nulová",J167,0)</f>
        <v>0</v>
      </c>
      <c r="BJ167" s="5" t="s">
        <v>5</v>
      </c>
      <c r="BK167" s="13">
        <f>ROUND(I167*H167,2)</f>
        <v>0</v>
      </c>
      <c r="BL167" s="5" t="s">
        <v>117</v>
      </c>
      <c r="BM167" s="12" t="s">
        <v>122</v>
      </c>
    </row>
    <row r="168" spans="2:65" s="1" customFormat="1" ht="19.2" x14ac:dyDescent="0.2">
      <c r="B168" s="2"/>
      <c r="D168" s="11" t="s">
        <v>1</v>
      </c>
      <c r="F168" s="10" t="s">
        <v>121</v>
      </c>
      <c r="I168" s="9"/>
      <c r="L168" s="2"/>
      <c r="M168" s="27"/>
      <c r="T168" s="26"/>
      <c r="AT168" s="5" t="s">
        <v>1</v>
      </c>
      <c r="AU168" s="5" t="s">
        <v>0</v>
      </c>
    </row>
    <row r="169" spans="2:65" s="1" customFormat="1" ht="16.5" customHeight="1" x14ac:dyDescent="0.2">
      <c r="B169" s="2"/>
      <c r="C169" s="58" t="s">
        <v>120</v>
      </c>
      <c r="D169" s="58" t="s">
        <v>48</v>
      </c>
      <c r="E169" s="57" t="s">
        <v>119</v>
      </c>
      <c r="F169" s="56" t="s">
        <v>118</v>
      </c>
      <c r="G169" s="55" t="s">
        <v>33</v>
      </c>
      <c r="H169" s="54">
        <v>1</v>
      </c>
      <c r="I169" s="53"/>
      <c r="J169" s="52">
        <f>ROUND(I169*H169,2)</f>
        <v>0</v>
      </c>
      <c r="K169" s="51"/>
      <c r="L169" s="50"/>
      <c r="M169" s="49" t="s">
        <v>9</v>
      </c>
      <c r="N169" s="48" t="s">
        <v>8</v>
      </c>
      <c r="P169" s="15">
        <f>O169*H169</f>
        <v>0</v>
      </c>
      <c r="Q169" s="15">
        <v>0</v>
      </c>
      <c r="R169" s="15">
        <f>Q169*H169</f>
        <v>0</v>
      </c>
      <c r="S169" s="15">
        <v>0</v>
      </c>
      <c r="T169" s="14">
        <f>S169*H169</f>
        <v>0</v>
      </c>
      <c r="AR169" s="12" t="s">
        <v>93</v>
      </c>
      <c r="AT169" s="12" t="s">
        <v>48</v>
      </c>
      <c r="AU169" s="12" t="s">
        <v>0</v>
      </c>
      <c r="AY169" s="5" t="s">
        <v>6</v>
      </c>
      <c r="BE169" s="13">
        <f>IF(N169="základní",J169,0)</f>
        <v>0</v>
      </c>
      <c r="BF169" s="13">
        <f>IF(N169="snížená",J169,0)</f>
        <v>0</v>
      </c>
      <c r="BG169" s="13">
        <f>IF(N169="zákl. přenesená",J169,0)</f>
        <v>0</v>
      </c>
      <c r="BH169" s="13">
        <f>IF(N169="sníž. přenesená",J169,0)</f>
        <v>0</v>
      </c>
      <c r="BI169" s="13">
        <f>IF(N169="nulová",J169,0)</f>
        <v>0</v>
      </c>
      <c r="BJ169" s="5" t="s">
        <v>5</v>
      </c>
      <c r="BK169" s="13">
        <f>ROUND(I169*H169,2)</f>
        <v>0</v>
      </c>
      <c r="BL169" s="5" t="s">
        <v>117</v>
      </c>
      <c r="BM169" s="12" t="s">
        <v>116</v>
      </c>
    </row>
    <row r="170" spans="2:65" s="1" customFormat="1" ht="37.799999999999997" customHeight="1" x14ac:dyDescent="0.2">
      <c r="B170" s="2"/>
      <c r="C170" s="25" t="s">
        <v>115</v>
      </c>
      <c r="D170" s="25" t="s">
        <v>7</v>
      </c>
      <c r="E170" s="24" t="s">
        <v>114</v>
      </c>
      <c r="F170" s="23" t="s">
        <v>113</v>
      </c>
      <c r="G170" s="22" t="s">
        <v>33</v>
      </c>
      <c r="H170" s="21">
        <v>5</v>
      </c>
      <c r="I170" s="20"/>
      <c r="J170" s="19">
        <f>ROUND(I170*H170,2)</f>
        <v>0</v>
      </c>
      <c r="K170" s="18"/>
      <c r="L170" s="2"/>
      <c r="M170" s="17" t="s">
        <v>9</v>
      </c>
      <c r="N170" s="16" t="s">
        <v>8</v>
      </c>
      <c r="P170" s="15">
        <f>O170*H170</f>
        <v>0</v>
      </c>
      <c r="Q170" s="15">
        <v>0</v>
      </c>
      <c r="R170" s="15">
        <f>Q170*H170</f>
        <v>0</v>
      </c>
      <c r="S170" s="15">
        <v>0</v>
      </c>
      <c r="T170" s="14">
        <f>S170*H170</f>
        <v>0</v>
      </c>
      <c r="AR170" s="12" t="s">
        <v>4</v>
      </c>
      <c r="AT170" s="12" t="s">
        <v>7</v>
      </c>
      <c r="AU170" s="12" t="s">
        <v>0</v>
      </c>
      <c r="AY170" s="5" t="s">
        <v>6</v>
      </c>
      <c r="BE170" s="13">
        <f>IF(N170="základní",J170,0)</f>
        <v>0</v>
      </c>
      <c r="BF170" s="13">
        <f>IF(N170="snížená",J170,0)</f>
        <v>0</v>
      </c>
      <c r="BG170" s="13">
        <f>IF(N170="zákl. přenesená",J170,0)</f>
        <v>0</v>
      </c>
      <c r="BH170" s="13">
        <f>IF(N170="sníž. přenesená",J170,0)</f>
        <v>0</v>
      </c>
      <c r="BI170" s="13">
        <f>IF(N170="nulová",J170,0)</f>
        <v>0</v>
      </c>
      <c r="BJ170" s="5" t="s">
        <v>5</v>
      </c>
      <c r="BK170" s="13">
        <f>ROUND(I170*H170,2)</f>
        <v>0</v>
      </c>
      <c r="BL170" s="5" t="s">
        <v>4</v>
      </c>
      <c r="BM170" s="12" t="s">
        <v>112</v>
      </c>
    </row>
    <row r="171" spans="2:65" s="1" customFormat="1" ht="19.2" x14ac:dyDescent="0.2">
      <c r="B171" s="2"/>
      <c r="D171" s="11" t="s">
        <v>1</v>
      </c>
      <c r="F171" s="10" t="s">
        <v>111</v>
      </c>
      <c r="I171" s="9"/>
      <c r="L171" s="2"/>
      <c r="M171" s="27"/>
      <c r="T171" s="26"/>
      <c r="AT171" s="5" t="s">
        <v>1</v>
      </c>
      <c r="AU171" s="5" t="s">
        <v>0</v>
      </c>
    </row>
    <row r="172" spans="2:65" s="1" customFormat="1" ht="16.5" customHeight="1" x14ac:dyDescent="0.2">
      <c r="B172" s="2"/>
      <c r="C172" s="58" t="s">
        <v>110</v>
      </c>
      <c r="D172" s="58" t="s">
        <v>48</v>
      </c>
      <c r="E172" s="57" t="s">
        <v>109</v>
      </c>
      <c r="F172" s="56" t="s">
        <v>108</v>
      </c>
      <c r="G172" s="55" t="s">
        <v>33</v>
      </c>
      <c r="H172" s="54">
        <v>3</v>
      </c>
      <c r="I172" s="53"/>
      <c r="J172" s="52">
        <f>ROUND(I172*H172,2)</f>
        <v>0</v>
      </c>
      <c r="K172" s="51"/>
      <c r="L172" s="50"/>
      <c r="M172" s="49" t="s">
        <v>9</v>
      </c>
      <c r="N172" s="48" t="s">
        <v>8</v>
      </c>
      <c r="P172" s="15">
        <f>O172*H172</f>
        <v>0</v>
      </c>
      <c r="Q172" s="15">
        <v>8.0999999999999996E-4</v>
      </c>
      <c r="R172" s="15">
        <f>Q172*H172</f>
        <v>2.4299999999999999E-3</v>
      </c>
      <c r="S172" s="15">
        <v>0</v>
      </c>
      <c r="T172" s="14">
        <f>S172*H172</f>
        <v>0</v>
      </c>
      <c r="AR172" s="12" t="s">
        <v>49</v>
      </c>
      <c r="AT172" s="12" t="s">
        <v>48</v>
      </c>
      <c r="AU172" s="12" t="s">
        <v>0</v>
      </c>
      <c r="AY172" s="5" t="s">
        <v>6</v>
      </c>
      <c r="BE172" s="13">
        <f>IF(N172="základní",J172,0)</f>
        <v>0</v>
      </c>
      <c r="BF172" s="13">
        <f>IF(N172="snížená",J172,0)</f>
        <v>0</v>
      </c>
      <c r="BG172" s="13">
        <f>IF(N172="zákl. přenesená",J172,0)</f>
        <v>0</v>
      </c>
      <c r="BH172" s="13">
        <f>IF(N172="sníž. přenesená",J172,0)</f>
        <v>0</v>
      </c>
      <c r="BI172" s="13">
        <f>IF(N172="nulová",J172,0)</f>
        <v>0</v>
      </c>
      <c r="BJ172" s="5" t="s">
        <v>5</v>
      </c>
      <c r="BK172" s="13">
        <f>ROUND(I172*H172,2)</f>
        <v>0</v>
      </c>
      <c r="BL172" s="5" t="s">
        <v>4</v>
      </c>
      <c r="BM172" s="12" t="s">
        <v>107</v>
      </c>
    </row>
    <row r="173" spans="2:65" s="1" customFormat="1" ht="16.5" customHeight="1" x14ac:dyDescent="0.2">
      <c r="B173" s="2"/>
      <c r="C173" s="58" t="s">
        <v>106</v>
      </c>
      <c r="D173" s="58" t="s">
        <v>48</v>
      </c>
      <c r="E173" s="57" t="s">
        <v>105</v>
      </c>
      <c r="F173" s="56" t="s">
        <v>104</v>
      </c>
      <c r="G173" s="55" t="s">
        <v>33</v>
      </c>
      <c r="H173" s="54">
        <v>2</v>
      </c>
      <c r="I173" s="53"/>
      <c r="J173" s="52">
        <f>ROUND(I173*H173,2)</f>
        <v>0</v>
      </c>
      <c r="K173" s="51"/>
      <c r="L173" s="50"/>
      <c r="M173" s="49" t="s">
        <v>9</v>
      </c>
      <c r="N173" s="48" t="s">
        <v>8</v>
      </c>
      <c r="P173" s="15">
        <f>O173*H173</f>
        <v>0</v>
      </c>
      <c r="Q173" s="15">
        <v>1.08E-3</v>
      </c>
      <c r="R173" s="15">
        <f>Q173*H173</f>
        <v>2.16E-3</v>
      </c>
      <c r="S173" s="15">
        <v>0</v>
      </c>
      <c r="T173" s="14">
        <f>S173*H173</f>
        <v>0</v>
      </c>
      <c r="AR173" s="12" t="s">
        <v>49</v>
      </c>
      <c r="AT173" s="12" t="s">
        <v>48</v>
      </c>
      <c r="AU173" s="12" t="s">
        <v>0</v>
      </c>
      <c r="AY173" s="5" t="s">
        <v>6</v>
      </c>
      <c r="BE173" s="13">
        <f>IF(N173="základní",J173,0)</f>
        <v>0</v>
      </c>
      <c r="BF173" s="13">
        <f>IF(N173="snížená",J173,0)</f>
        <v>0</v>
      </c>
      <c r="BG173" s="13">
        <f>IF(N173="zákl. přenesená",J173,0)</f>
        <v>0</v>
      </c>
      <c r="BH173" s="13">
        <f>IF(N173="sníž. přenesená",J173,0)</f>
        <v>0</v>
      </c>
      <c r="BI173" s="13">
        <f>IF(N173="nulová",J173,0)</f>
        <v>0</v>
      </c>
      <c r="BJ173" s="5" t="s">
        <v>5</v>
      </c>
      <c r="BK173" s="13">
        <f>ROUND(I173*H173,2)</f>
        <v>0</v>
      </c>
      <c r="BL173" s="5" t="s">
        <v>4</v>
      </c>
      <c r="BM173" s="12" t="s">
        <v>103</v>
      </c>
    </row>
    <row r="174" spans="2:65" s="1" customFormat="1" ht="37.799999999999997" customHeight="1" x14ac:dyDescent="0.2">
      <c r="B174" s="2"/>
      <c r="C174" s="25" t="s">
        <v>102</v>
      </c>
      <c r="D174" s="25" t="s">
        <v>7</v>
      </c>
      <c r="E174" s="24" t="s">
        <v>101</v>
      </c>
      <c r="F174" s="23" t="s">
        <v>100</v>
      </c>
      <c r="G174" s="22" t="s">
        <v>33</v>
      </c>
      <c r="H174" s="21">
        <v>2</v>
      </c>
      <c r="I174" s="20"/>
      <c r="J174" s="19">
        <f>ROUND(I174*H174,2)</f>
        <v>0</v>
      </c>
      <c r="K174" s="18"/>
      <c r="L174" s="2"/>
      <c r="M174" s="17" t="s">
        <v>9</v>
      </c>
      <c r="N174" s="16" t="s">
        <v>8</v>
      </c>
      <c r="P174" s="15">
        <f>O174*H174</f>
        <v>0</v>
      </c>
      <c r="Q174" s="15">
        <v>0</v>
      </c>
      <c r="R174" s="15">
        <f>Q174*H174</f>
        <v>0</v>
      </c>
      <c r="S174" s="15">
        <v>0</v>
      </c>
      <c r="T174" s="14">
        <f>S174*H174</f>
        <v>0</v>
      </c>
      <c r="AR174" s="12" t="s">
        <v>4</v>
      </c>
      <c r="AT174" s="12" t="s">
        <v>7</v>
      </c>
      <c r="AU174" s="12" t="s">
        <v>0</v>
      </c>
      <c r="AY174" s="5" t="s">
        <v>6</v>
      </c>
      <c r="BE174" s="13">
        <f>IF(N174="základní",J174,0)</f>
        <v>0</v>
      </c>
      <c r="BF174" s="13">
        <f>IF(N174="snížená",J174,0)</f>
        <v>0</v>
      </c>
      <c r="BG174" s="13">
        <f>IF(N174="zákl. přenesená",J174,0)</f>
        <v>0</v>
      </c>
      <c r="BH174" s="13">
        <f>IF(N174="sníž. přenesená",J174,0)</f>
        <v>0</v>
      </c>
      <c r="BI174" s="13">
        <f>IF(N174="nulová",J174,0)</f>
        <v>0</v>
      </c>
      <c r="BJ174" s="5" t="s">
        <v>5</v>
      </c>
      <c r="BK174" s="13">
        <f>ROUND(I174*H174,2)</f>
        <v>0</v>
      </c>
      <c r="BL174" s="5" t="s">
        <v>4</v>
      </c>
      <c r="BM174" s="12" t="s">
        <v>99</v>
      </c>
    </row>
    <row r="175" spans="2:65" s="1" customFormat="1" ht="19.2" x14ac:dyDescent="0.2">
      <c r="B175" s="2"/>
      <c r="D175" s="11" t="s">
        <v>1</v>
      </c>
      <c r="F175" s="10" t="s">
        <v>98</v>
      </c>
      <c r="I175" s="9"/>
      <c r="L175" s="2"/>
      <c r="M175" s="27"/>
      <c r="T175" s="26"/>
      <c r="AT175" s="5" t="s">
        <v>1</v>
      </c>
      <c r="AU175" s="5" t="s">
        <v>0</v>
      </c>
    </row>
    <row r="176" spans="2:65" s="1" customFormat="1" ht="16.5" customHeight="1" x14ac:dyDescent="0.2">
      <c r="B176" s="2"/>
      <c r="C176" s="58" t="s">
        <v>97</v>
      </c>
      <c r="D176" s="58" t="s">
        <v>48</v>
      </c>
      <c r="E176" s="57" t="s">
        <v>96</v>
      </c>
      <c r="F176" s="56" t="s">
        <v>95</v>
      </c>
      <c r="G176" s="55" t="s">
        <v>33</v>
      </c>
      <c r="H176" s="54">
        <v>2</v>
      </c>
      <c r="I176" s="53"/>
      <c r="J176" s="52">
        <f>ROUND(I176*H176,2)</f>
        <v>0</v>
      </c>
      <c r="K176" s="51"/>
      <c r="L176" s="50"/>
      <c r="M176" s="49" t="s">
        <v>9</v>
      </c>
      <c r="N176" s="48" t="s">
        <v>8</v>
      </c>
      <c r="P176" s="15">
        <f>O176*H176</f>
        <v>0</v>
      </c>
      <c r="Q176" s="15">
        <v>5.0000000000000001E-4</v>
      </c>
      <c r="R176" s="15">
        <f>Q176*H176</f>
        <v>1E-3</v>
      </c>
      <c r="S176" s="15">
        <v>0</v>
      </c>
      <c r="T176" s="14">
        <f>S176*H176</f>
        <v>0</v>
      </c>
      <c r="AR176" s="12" t="s">
        <v>49</v>
      </c>
      <c r="AT176" s="12" t="s">
        <v>48</v>
      </c>
      <c r="AU176" s="12" t="s">
        <v>0</v>
      </c>
      <c r="AY176" s="5" t="s">
        <v>6</v>
      </c>
      <c r="BE176" s="13">
        <f>IF(N176="základní",J176,0)</f>
        <v>0</v>
      </c>
      <c r="BF176" s="13">
        <f>IF(N176="snížená",J176,0)</f>
        <v>0</v>
      </c>
      <c r="BG176" s="13">
        <f>IF(N176="zákl. přenesená",J176,0)</f>
        <v>0</v>
      </c>
      <c r="BH176" s="13">
        <f>IF(N176="sníž. přenesená",J176,0)</f>
        <v>0</v>
      </c>
      <c r="BI176" s="13">
        <f>IF(N176="nulová",J176,0)</f>
        <v>0</v>
      </c>
      <c r="BJ176" s="5" t="s">
        <v>5</v>
      </c>
      <c r="BK176" s="13">
        <f>ROUND(I176*H176,2)</f>
        <v>0</v>
      </c>
      <c r="BL176" s="5" t="s">
        <v>4</v>
      </c>
      <c r="BM176" s="12" t="s">
        <v>94</v>
      </c>
    </row>
    <row r="177" spans="2:65" s="1" customFormat="1" ht="37.799999999999997" customHeight="1" x14ac:dyDescent="0.2">
      <c r="B177" s="2"/>
      <c r="C177" s="25" t="s">
        <v>93</v>
      </c>
      <c r="D177" s="25" t="s">
        <v>7</v>
      </c>
      <c r="E177" s="24" t="s">
        <v>92</v>
      </c>
      <c r="F177" s="23" t="s">
        <v>91</v>
      </c>
      <c r="G177" s="22" t="s">
        <v>33</v>
      </c>
      <c r="H177" s="21">
        <v>1</v>
      </c>
      <c r="I177" s="20"/>
      <c r="J177" s="19">
        <f>ROUND(I177*H177,2)</f>
        <v>0</v>
      </c>
      <c r="K177" s="18"/>
      <c r="L177" s="2"/>
      <c r="M177" s="17" t="s">
        <v>9</v>
      </c>
      <c r="N177" s="16" t="s">
        <v>8</v>
      </c>
      <c r="P177" s="15">
        <f>O177*H177</f>
        <v>0</v>
      </c>
      <c r="Q177" s="15">
        <v>0</v>
      </c>
      <c r="R177" s="15">
        <f>Q177*H177</f>
        <v>0</v>
      </c>
      <c r="S177" s="15">
        <v>0</v>
      </c>
      <c r="T177" s="14">
        <f>S177*H177</f>
        <v>0</v>
      </c>
      <c r="AR177" s="12" t="s">
        <v>4</v>
      </c>
      <c r="AT177" s="12" t="s">
        <v>7</v>
      </c>
      <c r="AU177" s="12" t="s">
        <v>0</v>
      </c>
      <c r="AY177" s="5" t="s">
        <v>6</v>
      </c>
      <c r="BE177" s="13">
        <f>IF(N177="základní",J177,0)</f>
        <v>0</v>
      </c>
      <c r="BF177" s="13">
        <f>IF(N177="snížená",J177,0)</f>
        <v>0</v>
      </c>
      <c r="BG177" s="13">
        <f>IF(N177="zákl. přenesená",J177,0)</f>
        <v>0</v>
      </c>
      <c r="BH177" s="13">
        <f>IF(N177="sníž. přenesená",J177,0)</f>
        <v>0</v>
      </c>
      <c r="BI177" s="13">
        <f>IF(N177="nulová",J177,0)</f>
        <v>0</v>
      </c>
      <c r="BJ177" s="5" t="s">
        <v>5</v>
      </c>
      <c r="BK177" s="13">
        <f>ROUND(I177*H177,2)</f>
        <v>0</v>
      </c>
      <c r="BL177" s="5" t="s">
        <v>4</v>
      </c>
      <c r="BM177" s="12" t="s">
        <v>90</v>
      </c>
    </row>
    <row r="178" spans="2:65" s="1" customFormat="1" ht="19.2" x14ac:dyDescent="0.2">
      <c r="B178" s="2"/>
      <c r="D178" s="11" t="s">
        <v>1</v>
      </c>
      <c r="F178" s="10" t="s">
        <v>89</v>
      </c>
      <c r="I178" s="9"/>
      <c r="L178" s="2"/>
      <c r="M178" s="27"/>
      <c r="T178" s="26"/>
      <c r="AT178" s="5" t="s">
        <v>1</v>
      </c>
      <c r="AU178" s="5" t="s">
        <v>0</v>
      </c>
    </row>
    <row r="179" spans="2:65" s="1" customFormat="1" ht="16.5" customHeight="1" x14ac:dyDescent="0.2">
      <c r="B179" s="2"/>
      <c r="C179" s="58" t="s">
        <v>88</v>
      </c>
      <c r="D179" s="58" t="s">
        <v>48</v>
      </c>
      <c r="E179" s="57" t="s">
        <v>87</v>
      </c>
      <c r="F179" s="56" t="s">
        <v>86</v>
      </c>
      <c r="G179" s="55" t="s">
        <v>33</v>
      </c>
      <c r="H179" s="54">
        <v>1</v>
      </c>
      <c r="I179" s="53"/>
      <c r="J179" s="52">
        <f>ROUND(I179*H179,2)</f>
        <v>0</v>
      </c>
      <c r="K179" s="51"/>
      <c r="L179" s="50"/>
      <c r="M179" s="49" t="s">
        <v>9</v>
      </c>
      <c r="N179" s="48" t="s">
        <v>8</v>
      </c>
      <c r="P179" s="15">
        <f>O179*H179</f>
        <v>0</v>
      </c>
      <c r="Q179" s="15">
        <v>2.2300000000000002E-3</v>
      </c>
      <c r="R179" s="15">
        <f>Q179*H179</f>
        <v>2.2300000000000002E-3</v>
      </c>
      <c r="S179" s="15">
        <v>0</v>
      </c>
      <c r="T179" s="14">
        <f>S179*H179</f>
        <v>0</v>
      </c>
      <c r="AR179" s="12" t="s">
        <v>49</v>
      </c>
      <c r="AT179" s="12" t="s">
        <v>48</v>
      </c>
      <c r="AU179" s="12" t="s">
        <v>0</v>
      </c>
      <c r="AY179" s="5" t="s">
        <v>6</v>
      </c>
      <c r="BE179" s="13">
        <f>IF(N179="základní",J179,0)</f>
        <v>0</v>
      </c>
      <c r="BF179" s="13">
        <f>IF(N179="snížená",J179,0)</f>
        <v>0</v>
      </c>
      <c r="BG179" s="13">
        <f>IF(N179="zákl. přenesená",J179,0)</f>
        <v>0</v>
      </c>
      <c r="BH179" s="13">
        <f>IF(N179="sníž. přenesená",J179,0)</f>
        <v>0</v>
      </c>
      <c r="BI179" s="13">
        <f>IF(N179="nulová",J179,0)</f>
        <v>0</v>
      </c>
      <c r="BJ179" s="5" t="s">
        <v>5</v>
      </c>
      <c r="BK179" s="13">
        <f>ROUND(I179*H179,2)</f>
        <v>0</v>
      </c>
      <c r="BL179" s="5" t="s">
        <v>4</v>
      </c>
      <c r="BM179" s="12" t="s">
        <v>85</v>
      </c>
    </row>
    <row r="180" spans="2:65" s="1" customFormat="1" ht="37.799999999999997" customHeight="1" x14ac:dyDescent="0.2">
      <c r="B180" s="2"/>
      <c r="C180" s="25" t="s">
        <v>84</v>
      </c>
      <c r="D180" s="25" t="s">
        <v>7</v>
      </c>
      <c r="E180" s="24" t="s">
        <v>83</v>
      </c>
      <c r="F180" s="23" t="s">
        <v>82</v>
      </c>
      <c r="G180" s="22" t="s">
        <v>33</v>
      </c>
      <c r="H180" s="21">
        <v>1</v>
      </c>
      <c r="I180" s="20"/>
      <c r="J180" s="19">
        <f>ROUND(I180*H180,2)</f>
        <v>0</v>
      </c>
      <c r="K180" s="18"/>
      <c r="L180" s="2"/>
      <c r="M180" s="17" t="s">
        <v>9</v>
      </c>
      <c r="N180" s="16" t="s">
        <v>8</v>
      </c>
      <c r="P180" s="15">
        <f>O180*H180</f>
        <v>0</v>
      </c>
      <c r="Q180" s="15">
        <v>0</v>
      </c>
      <c r="R180" s="15">
        <f>Q180*H180</f>
        <v>0</v>
      </c>
      <c r="S180" s="15">
        <v>0</v>
      </c>
      <c r="T180" s="14">
        <f>S180*H180</f>
        <v>0</v>
      </c>
      <c r="AR180" s="12" t="s">
        <v>4</v>
      </c>
      <c r="AT180" s="12" t="s">
        <v>7</v>
      </c>
      <c r="AU180" s="12" t="s">
        <v>0</v>
      </c>
      <c r="AY180" s="5" t="s">
        <v>6</v>
      </c>
      <c r="BE180" s="13">
        <f>IF(N180="základní",J180,0)</f>
        <v>0</v>
      </c>
      <c r="BF180" s="13">
        <f>IF(N180="snížená",J180,0)</f>
        <v>0</v>
      </c>
      <c r="BG180" s="13">
        <f>IF(N180="zákl. přenesená",J180,0)</f>
        <v>0</v>
      </c>
      <c r="BH180" s="13">
        <f>IF(N180="sníž. přenesená",J180,0)</f>
        <v>0</v>
      </c>
      <c r="BI180" s="13">
        <f>IF(N180="nulová",J180,0)</f>
        <v>0</v>
      </c>
      <c r="BJ180" s="5" t="s">
        <v>5</v>
      </c>
      <c r="BK180" s="13">
        <f>ROUND(I180*H180,2)</f>
        <v>0</v>
      </c>
      <c r="BL180" s="5" t="s">
        <v>4</v>
      </c>
      <c r="BM180" s="12" t="s">
        <v>81</v>
      </c>
    </row>
    <row r="181" spans="2:65" s="1" customFormat="1" ht="19.2" x14ac:dyDescent="0.2">
      <c r="B181" s="2"/>
      <c r="D181" s="11" t="s">
        <v>1</v>
      </c>
      <c r="F181" s="10" t="s">
        <v>80</v>
      </c>
      <c r="I181" s="9"/>
      <c r="L181" s="2"/>
      <c r="M181" s="27"/>
      <c r="T181" s="26"/>
      <c r="AT181" s="5" t="s">
        <v>1</v>
      </c>
      <c r="AU181" s="5" t="s">
        <v>0</v>
      </c>
    </row>
    <row r="182" spans="2:65" s="1" customFormat="1" ht="16.5" customHeight="1" x14ac:dyDescent="0.2">
      <c r="B182" s="2"/>
      <c r="C182" s="58" t="s">
        <v>79</v>
      </c>
      <c r="D182" s="58" t="s">
        <v>48</v>
      </c>
      <c r="E182" s="57" t="s">
        <v>78</v>
      </c>
      <c r="F182" s="56" t="s">
        <v>77</v>
      </c>
      <c r="G182" s="55" t="s">
        <v>33</v>
      </c>
      <c r="H182" s="54">
        <v>1</v>
      </c>
      <c r="I182" s="53"/>
      <c r="J182" s="52">
        <f>ROUND(I182*H182,2)</f>
        <v>0</v>
      </c>
      <c r="K182" s="51"/>
      <c r="L182" s="50"/>
      <c r="M182" s="49" t="s">
        <v>9</v>
      </c>
      <c r="N182" s="48" t="s">
        <v>8</v>
      </c>
      <c r="P182" s="15">
        <f>O182*H182</f>
        <v>0</v>
      </c>
      <c r="Q182" s="15">
        <v>8.0000000000000004E-4</v>
      </c>
      <c r="R182" s="15">
        <f>Q182*H182</f>
        <v>8.0000000000000004E-4</v>
      </c>
      <c r="S182" s="15">
        <v>0</v>
      </c>
      <c r="T182" s="14">
        <f>S182*H182</f>
        <v>0</v>
      </c>
      <c r="AR182" s="12" t="s">
        <v>49</v>
      </c>
      <c r="AT182" s="12" t="s">
        <v>48</v>
      </c>
      <c r="AU182" s="12" t="s">
        <v>0</v>
      </c>
      <c r="AY182" s="5" t="s">
        <v>6</v>
      </c>
      <c r="BE182" s="13">
        <f>IF(N182="základní",J182,0)</f>
        <v>0</v>
      </c>
      <c r="BF182" s="13">
        <f>IF(N182="snížená",J182,0)</f>
        <v>0</v>
      </c>
      <c r="BG182" s="13">
        <f>IF(N182="zákl. přenesená",J182,0)</f>
        <v>0</v>
      </c>
      <c r="BH182" s="13">
        <f>IF(N182="sníž. přenesená",J182,0)</f>
        <v>0</v>
      </c>
      <c r="BI182" s="13">
        <f>IF(N182="nulová",J182,0)</f>
        <v>0</v>
      </c>
      <c r="BJ182" s="5" t="s">
        <v>5</v>
      </c>
      <c r="BK182" s="13">
        <f>ROUND(I182*H182,2)</f>
        <v>0</v>
      </c>
      <c r="BL182" s="5" t="s">
        <v>4</v>
      </c>
      <c r="BM182" s="12" t="s">
        <v>76</v>
      </c>
    </row>
    <row r="183" spans="2:65" s="1" customFormat="1" ht="37.799999999999997" customHeight="1" x14ac:dyDescent="0.2">
      <c r="B183" s="2"/>
      <c r="C183" s="25" t="s">
        <v>75</v>
      </c>
      <c r="D183" s="25" t="s">
        <v>7</v>
      </c>
      <c r="E183" s="24" t="s">
        <v>74</v>
      </c>
      <c r="F183" s="23" t="s">
        <v>73</v>
      </c>
      <c r="G183" s="22" t="s">
        <v>33</v>
      </c>
      <c r="H183" s="21">
        <v>1</v>
      </c>
      <c r="I183" s="20"/>
      <c r="J183" s="19">
        <f>ROUND(I183*H183,2)</f>
        <v>0</v>
      </c>
      <c r="K183" s="18"/>
      <c r="L183" s="2"/>
      <c r="M183" s="17" t="s">
        <v>9</v>
      </c>
      <c r="N183" s="16" t="s">
        <v>8</v>
      </c>
      <c r="P183" s="15">
        <f>O183*H183</f>
        <v>0</v>
      </c>
      <c r="Q183" s="15">
        <v>1.0000000000000001E-5</v>
      </c>
      <c r="R183" s="15">
        <f>Q183*H183</f>
        <v>1.0000000000000001E-5</v>
      </c>
      <c r="S183" s="15">
        <v>0</v>
      </c>
      <c r="T183" s="14">
        <f>S183*H183</f>
        <v>0</v>
      </c>
      <c r="AR183" s="12" t="s">
        <v>4</v>
      </c>
      <c r="AT183" s="12" t="s">
        <v>7</v>
      </c>
      <c r="AU183" s="12" t="s">
        <v>0</v>
      </c>
      <c r="AY183" s="5" t="s">
        <v>6</v>
      </c>
      <c r="BE183" s="13">
        <f>IF(N183="základní",J183,0)</f>
        <v>0</v>
      </c>
      <c r="BF183" s="13">
        <f>IF(N183="snížená",J183,0)</f>
        <v>0</v>
      </c>
      <c r="BG183" s="13">
        <f>IF(N183="zákl. přenesená",J183,0)</f>
        <v>0</v>
      </c>
      <c r="BH183" s="13">
        <f>IF(N183="sníž. přenesená",J183,0)</f>
        <v>0</v>
      </c>
      <c r="BI183" s="13">
        <f>IF(N183="nulová",J183,0)</f>
        <v>0</v>
      </c>
      <c r="BJ183" s="5" t="s">
        <v>5</v>
      </c>
      <c r="BK183" s="13">
        <f>ROUND(I183*H183,2)</f>
        <v>0</v>
      </c>
      <c r="BL183" s="5" t="s">
        <v>4</v>
      </c>
      <c r="BM183" s="12" t="s">
        <v>72</v>
      </c>
    </row>
    <row r="184" spans="2:65" s="1" customFormat="1" ht="19.2" x14ac:dyDescent="0.2">
      <c r="B184" s="2"/>
      <c r="D184" s="11" t="s">
        <v>1</v>
      </c>
      <c r="F184" s="10" t="s">
        <v>71</v>
      </c>
      <c r="I184" s="9"/>
      <c r="L184" s="2"/>
      <c r="M184" s="27"/>
      <c r="T184" s="26"/>
      <c r="AT184" s="5" t="s">
        <v>1</v>
      </c>
      <c r="AU184" s="5" t="s">
        <v>0</v>
      </c>
    </row>
    <row r="185" spans="2:65" s="1" customFormat="1" ht="24.15" customHeight="1" x14ac:dyDescent="0.2">
      <c r="B185" s="2"/>
      <c r="C185" s="58" t="s">
        <v>70</v>
      </c>
      <c r="D185" s="58" t="s">
        <v>48</v>
      </c>
      <c r="E185" s="57" t="s">
        <v>69</v>
      </c>
      <c r="F185" s="56" t="s">
        <v>68</v>
      </c>
      <c r="G185" s="55" t="s">
        <v>33</v>
      </c>
      <c r="H185" s="54">
        <v>1</v>
      </c>
      <c r="I185" s="53"/>
      <c r="J185" s="52">
        <f>ROUND(I185*H185,2)</f>
        <v>0</v>
      </c>
      <c r="K185" s="51"/>
      <c r="L185" s="50"/>
      <c r="M185" s="49" t="s">
        <v>9</v>
      </c>
      <c r="N185" s="48" t="s">
        <v>8</v>
      </c>
      <c r="P185" s="15">
        <f>O185*H185</f>
        <v>0</v>
      </c>
      <c r="Q185" s="15">
        <v>2.63E-3</v>
      </c>
      <c r="R185" s="15">
        <f>Q185*H185</f>
        <v>2.63E-3</v>
      </c>
      <c r="S185" s="15">
        <v>0</v>
      </c>
      <c r="T185" s="14">
        <f>S185*H185</f>
        <v>0</v>
      </c>
      <c r="AR185" s="12" t="s">
        <v>49</v>
      </c>
      <c r="AT185" s="12" t="s">
        <v>48</v>
      </c>
      <c r="AU185" s="12" t="s">
        <v>0</v>
      </c>
      <c r="AY185" s="5" t="s">
        <v>6</v>
      </c>
      <c r="BE185" s="13">
        <f>IF(N185="základní",J185,0)</f>
        <v>0</v>
      </c>
      <c r="BF185" s="13">
        <f>IF(N185="snížená",J185,0)</f>
        <v>0</v>
      </c>
      <c r="BG185" s="13">
        <f>IF(N185="zákl. přenesená",J185,0)</f>
        <v>0</v>
      </c>
      <c r="BH185" s="13">
        <f>IF(N185="sníž. přenesená",J185,0)</f>
        <v>0</v>
      </c>
      <c r="BI185" s="13">
        <f>IF(N185="nulová",J185,0)</f>
        <v>0</v>
      </c>
      <c r="BJ185" s="5" t="s">
        <v>5</v>
      </c>
      <c r="BK185" s="13">
        <f>ROUND(I185*H185,2)</f>
        <v>0</v>
      </c>
      <c r="BL185" s="5" t="s">
        <v>4</v>
      </c>
      <c r="BM185" s="12" t="s">
        <v>67</v>
      </c>
    </row>
    <row r="186" spans="2:65" s="1" customFormat="1" ht="37.799999999999997" customHeight="1" x14ac:dyDescent="0.2">
      <c r="B186" s="2"/>
      <c r="C186" s="25" t="s">
        <v>66</v>
      </c>
      <c r="D186" s="25" t="s">
        <v>7</v>
      </c>
      <c r="E186" s="24" t="s">
        <v>65</v>
      </c>
      <c r="F186" s="23" t="s">
        <v>64</v>
      </c>
      <c r="G186" s="22" t="s">
        <v>33</v>
      </c>
      <c r="H186" s="21">
        <v>1</v>
      </c>
      <c r="I186" s="20"/>
      <c r="J186" s="19">
        <f>ROUND(I186*H186,2)</f>
        <v>0</v>
      </c>
      <c r="K186" s="18"/>
      <c r="L186" s="2"/>
      <c r="M186" s="17" t="s">
        <v>9</v>
      </c>
      <c r="N186" s="16" t="s">
        <v>8</v>
      </c>
      <c r="P186" s="15">
        <f>O186*H186</f>
        <v>0</v>
      </c>
      <c r="Q186" s="15">
        <v>1.0000000000000001E-5</v>
      </c>
      <c r="R186" s="15">
        <f>Q186*H186</f>
        <v>1.0000000000000001E-5</v>
      </c>
      <c r="S186" s="15">
        <v>0</v>
      </c>
      <c r="T186" s="14">
        <f>S186*H186</f>
        <v>0</v>
      </c>
      <c r="AR186" s="12" t="s">
        <v>4</v>
      </c>
      <c r="AT186" s="12" t="s">
        <v>7</v>
      </c>
      <c r="AU186" s="12" t="s">
        <v>0</v>
      </c>
      <c r="AY186" s="5" t="s">
        <v>6</v>
      </c>
      <c r="BE186" s="13">
        <f>IF(N186="základní",J186,0)</f>
        <v>0</v>
      </c>
      <c r="BF186" s="13">
        <f>IF(N186="snížená",J186,0)</f>
        <v>0</v>
      </c>
      <c r="BG186" s="13">
        <f>IF(N186="zákl. přenesená",J186,0)</f>
        <v>0</v>
      </c>
      <c r="BH186" s="13">
        <f>IF(N186="sníž. přenesená",J186,0)</f>
        <v>0</v>
      </c>
      <c r="BI186" s="13">
        <f>IF(N186="nulová",J186,0)</f>
        <v>0</v>
      </c>
      <c r="BJ186" s="5" t="s">
        <v>5</v>
      </c>
      <c r="BK186" s="13">
        <f>ROUND(I186*H186,2)</f>
        <v>0</v>
      </c>
      <c r="BL186" s="5" t="s">
        <v>4</v>
      </c>
      <c r="BM186" s="12" t="s">
        <v>63</v>
      </c>
    </row>
    <row r="187" spans="2:65" s="1" customFormat="1" ht="19.2" x14ac:dyDescent="0.2">
      <c r="B187" s="2"/>
      <c r="D187" s="11" t="s">
        <v>1</v>
      </c>
      <c r="F187" s="10" t="s">
        <v>62</v>
      </c>
      <c r="I187" s="9"/>
      <c r="L187" s="2"/>
      <c r="M187" s="27"/>
      <c r="T187" s="26"/>
      <c r="AT187" s="5" t="s">
        <v>1</v>
      </c>
      <c r="AU187" s="5" t="s">
        <v>0</v>
      </c>
    </row>
    <row r="188" spans="2:65" s="1" customFormat="1" ht="21.75" customHeight="1" x14ac:dyDescent="0.2">
      <c r="B188" s="2"/>
      <c r="C188" s="58" t="s">
        <v>61</v>
      </c>
      <c r="D188" s="58" t="s">
        <v>48</v>
      </c>
      <c r="E188" s="57" t="s">
        <v>60</v>
      </c>
      <c r="F188" s="56" t="s">
        <v>59</v>
      </c>
      <c r="G188" s="55" t="s">
        <v>33</v>
      </c>
      <c r="H188" s="54">
        <v>1</v>
      </c>
      <c r="I188" s="53"/>
      <c r="J188" s="52">
        <f>ROUND(I188*H188,2)</f>
        <v>0</v>
      </c>
      <c r="K188" s="51"/>
      <c r="L188" s="50"/>
      <c r="M188" s="49" t="s">
        <v>9</v>
      </c>
      <c r="N188" s="48" t="s">
        <v>8</v>
      </c>
      <c r="P188" s="15">
        <f>O188*H188</f>
        <v>0</v>
      </c>
      <c r="Q188" s="15">
        <v>9.8999999999999999E-4</v>
      </c>
      <c r="R188" s="15">
        <f>Q188*H188</f>
        <v>9.8999999999999999E-4</v>
      </c>
      <c r="S188" s="15">
        <v>0</v>
      </c>
      <c r="T188" s="14">
        <f>S188*H188</f>
        <v>0</v>
      </c>
      <c r="AR188" s="12" t="s">
        <v>49</v>
      </c>
      <c r="AT188" s="12" t="s">
        <v>48</v>
      </c>
      <c r="AU188" s="12" t="s">
        <v>0</v>
      </c>
      <c r="AY188" s="5" t="s">
        <v>6</v>
      </c>
      <c r="BE188" s="13">
        <f>IF(N188="základní",J188,0)</f>
        <v>0</v>
      </c>
      <c r="BF188" s="13">
        <f>IF(N188="snížená",J188,0)</f>
        <v>0</v>
      </c>
      <c r="BG188" s="13">
        <f>IF(N188="zákl. přenesená",J188,0)</f>
        <v>0</v>
      </c>
      <c r="BH188" s="13">
        <f>IF(N188="sníž. přenesená",J188,0)</f>
        <v>0</v>
      </c>
      <c r="BI188" s="13">
        <f>IF(N188="nulová",J188,0)</f>
        <v>0</v>
      </c>
      <c r="BJ188" s="5" t="s">
        <v>5</v>
      </c>
      <c r="BK188" s="13">
        <f>ROUND(I188*H188,2)</f>
        <v>0</v>
      </c>
      <c r="BL188" s="5" t="s">
        <v>4</v>
      </c>
      <c r="BM188" s="12" t="s">
        <v>58</v>
      </c>
    </row>
    <row r="189" spans="2:65" s="1" customFormat="1" ht="24.15" customHeight="1" x14ac:dyDescent="0.2">
      <c r="B189" s="2"/>
      <c r="C189" s="25" t="s">
        <v>57</v>
      </c>
      <c r="D189" s="25" t="s">
        <v>7</v>
      </c>
      <c r="E189" s="24" t="s">
        <v>56</v>
      </c>
      <c r="F189" s="23" t="s">
        <v>55</v>
      </c>
      <c r="G189" s="22" t="s">
        <v>33</v>
      </c>
      <c r="H189" s="21">
        <v>1</v>
      </c>
      <c r="I189" s="20"/>
      <c r="J189" s="19">
        <f>ROUND(I189*H189,2)</f>
        <v>0</v>
      </c>
      <c r="K189" s="18"/>
      <c r="L189" s="2"/>
      <c r="M189" s="17" t="s">
        <v>9</v>
      </c>
      <c r="N189" s="16" t="s">
        <v>8</v>
      </c>
      <c r="P189" s="15">
        <f>O189*H189</f>
        <v>0</v>
      </c>
      <c r="Q189" s="15">
        <v>1.2E-4</v>
      </c>
      <c r="R189" s="15">
        <f>Q189*H189</f>
        <v>1.2E-4</v>
      </c>
      <c r="S189" s="15">
        <v>0</v>
      </c>
      <c r="T189" s="14">
        <f>S189*H189</f>
        <v>0</v>
      </c>
      <c r="AR189" s="12" t="s">
        <v>4</v>
      </c>
      <c r="AT189" s="12" t="s">
        <v>7</v>
      </c>
      <c r="AU189" s="12" t="s">
        <v>0</v>
      </c>
      <c r="AY189" s="5" t="s">
        <v>6</v>
      </c>
      <c r="BE189" s="13">
        <f>IF(N189="základní",J189,0)</f>
        <v>0</v>
      </c>
      <c r="BF189" s="13">
        <f>IF(N189="snížená",J189,0)</f>
        <v>0</v>
      </c>
      <c r="BG189" s="13">
        <f>IF(N189="zákl. přenesená",J189,0)</f>
        <v>0</v>
      </c>
      <c r="BH189" s="13">
        <f>IF(N189="sníž. přenesená",J189,0)</f>
        <v>0</v>
      </c>
      <c r="BI189" s="13">
        <f>IF(N189="nulová",J189,0)</f>
        <v>0</v>
      </c>
      <c r="BJ189" s="5" t="s">
        <v>5</v>
      </c>
      <c r="BK189" s="13">
        <f>ROUND(I189*H189,2)</f>
        <v>0</v>
      </c>
      <c r="BL189" s="5" t="s">
        <v>4</v>
      </c>
      <c r="BM189" s="12" t="s">
        <v>54</v>
      </c>
    </row>
    <row r="190" spans="2:65" s="1" customFormat="1" ht="19.2" x14ac:dyDescent="0.2">
      <c r="B190" s="2"/>
      <c r="D190" s="11" t="s">
        <v>1</v>
      </c>
      <c r="F190" s="10" t="s">
        <v>53</v>
      </c>
      <c r="I190" s="9"/>
      <c r="L190" s="2"/>
      <c r="M190" s="27"/>
      <c r="T190" s="26"/>
      <c r="AT190" s="5" t="s">
        <v>1</v>
      </c>
      <c r="AU190" s="5" t="s">
        <v>0</v>
      </c>
    </row>
    <row r="191" spans="2:65" s="1" customFormat="1" ht="24.15" customHeight="1" x14ac:dyDescent="0.2">
      <c r="B191" s="2"/>
      <c r="C191" s="58" t="s">
        <v>52</v>
      </c>
      <c r="D191" s="58" t="s">
        <v>48</v>
      </c>
      <c r="E191" s="57" t="s">
        <v>51</v>
      </c>
      <c r="F191" s="56" t="s">
        <v>50</v>
      </c>
      <c r="G191" s="55" t="s">
        <v>33</v>
      </c>
      <c r="H191" s="54">
        <v>1</v>
      </c>
      <c r="I191" s="53"/>
      <c r="J191" s="52">
        <f>ROUND(I191*H191,2)</f>
        <v>0</v>
      </c>
      <c r="K191" s="51"/>
      <c r="L191" s="50"/>
      <c r="M191" s="49" t="s">
        <v>9</v>
      </c>
      <c r="N191" s="48" t="s">
        <v>8</v>
      </c>
      <c r="P191" s="15">
        <f>O191*H191</f>
        <v>0</v>
      </c>
      <c r="Q191" s="15">
        <v>4.45E-3</v>
      </c>
      <c r="R191" s="15">
        <f>Q191*H191</f>
        <v>4.45E-3</v>
      </c>
      <c r="S191" s="15">
        <v>0</v>
      </c>
      <c r="T191" s="14">
        <f>S191*H191</f>
        <v>0</v>
      </c>
      <c r="AR191" s="12" t="s">
        <v>49</v>
      </c>
      <c r="AT191" s="12" t="s">
        <v>48</v>
      </c>
      <c r="AU191" s="12" t="s">
        <v>0</v>
      </c>
      <c r="AY191" s="5" t="s">
        <v>6</v>
      </c>
      <c r="BE191" s="13">
        <f>IF(N191="základní",J191,0)</f>
        <v>0</v>
      </c>
      <c r="BF191" s="13">
        <f>IF(N191="snížená",J191,0)</f>
        <v>0</v>
      </c>
      <c r="BG191" s="13">
        <f>IF(N191="zákl. přenesená",J191,0)</f>
        <v>0</v>
      </c>
      <c r="BH191" s="13">
        <f>IF(N191="sníž. přenesená",J191,0)</f>
        <v>0</v>
      </c>
      <c r="BI191" s="13">
        <f>IF(N191="nulová",J191,0)</f>
        <v>0</v>
      </c>
      <c r="BJ191" s="5" t="s">
        <v>5</v>
      </c>
      <c r="BK191" s="13">
        <f>ROUND(I191*H191,2)</f>
        <v>0</v>
      </c>
      <c r="BL191" s="5" t="s">
        <v>4</v>
      </c>
      <c r="BM191" s="12" t="s">
        <v>47</v>
      </c>
    </row>
    <row r="192" spans="2:65" s="1" customFormat="1" ht="21.75" customHeight="1" x14ac:dyDescent="0.2">
      <c r="B192" s="2"/>
      <c r="C192" s="25" t="s">
        <v>46</v>
      </c>
      <c r="D192" s="25" t="s">
        <v>7</v>
      </c>
      <c r="E192" s="24" t="s">
        <v>45</v>
      </c>
      <c r="F192" s="23" t="s">
        <v>44</v>
      </c>
      <c r="G192" s="22" t="s">
        <v>27</v>
      </c>
      <c r="H192" s="21">
        <v>3</v>
      </c>
      <c r="I192" s="20"/>
      <c r="J192" s="19">
        <f>ROUND(I192*H192,2)</f>
        <v>0</v>
      </c>
      <c r="K192" s="18"/>
      <c r="L192" s="2"/>
      <c r="M192" s="17" t="s">
        <v>9</v>
      </c>
      <c r="N192" s="16" t="s">
        <v>8</v>
      </c>
      <c r="P192" s="15">
        <f>O192*H192</f>
        <v>0</v>
      </c>
      <c r="Q192" s="15">
        <v>0</v>
      </c>
      <c r="R192" s="15">
        <f>Q192*H192</f>
        <v>0</v>
      </c>
      <c r="S192" s="15">
        <v>0</v>
      </c>
      <c r="T192" s="14">
        <f>S192*H192</f>
        <v>0</v>
      </c>
      <c r="AR192" s="12" t="s">
        <v>4</v>
      </c>
      <c r="AT192" s="12" t="s">
        <v>7</v>
      </c>
      <c r="AU192" s="12" t="s">
        <v>0</v>
      </c>
      <c r="AY192" s="5" t="s">
        <v>6</v>
      </c>
      <c r="BE192" s="13">
        <f>IF(N192="základní",J192,0)</f>
        <v>0</v>
      </c>
      <c r="BF192" s="13">
        <f>IF(N192="snížená",J192,0)</f>
        <v>0</v>
      </c>
      <c r="BG192" s="13">
        <f>IF(N192="zákl. přenesená",J192,0)</f>
        <v>0</v>
      </c>
      <c r="BH192" s="13">
        <f>IF(N192="sníž. přenesená",J192,0)</f>
        <v>0</v>
      </c>
      <c r="BI192" s="13">
        <f>IF(N192="nulová",J192,0)</f>
        <v>0</v>
      </c>
      <c r="BJ192" s="5" t="s">
        <v>5</v>
      </c>
      <c r="BK192" s="13">
        <f>ROUND(I192*H192,2)</f>
        <v>0</v>
      </c>
      <c r="BL192" s="5" t="s">
        <v>4</v>
      </c>
      <c r="BM192" s="12" t="s">
        <v>43</v>
      </c>
    </row>
    <row r="193" spans="2:65" s="1" customFormat="1" ht="19.2" x14ac:dyDescent="0.2">
      <c r="B193" s="2"/>
      <c r="D193" s="11" t="s">
        <v>1</v>
      </c>
      <c r="F193" s="10" t="s">
        <v>42</v>
      </c>
      <c r="I193" s="9"/>
      <c r="L193" s="2"/>
      <c r="M193" s="27"/>
      <c r="T193" s="26"/>
      <c r="AT193" s="5" t="s">
        <v>1</v>
      </c>
      <c r="AU193" s="5" t="s">
        <v>0</v>
      </c>
    </row>
    <row r="194" spans="2:65" s="1" customFormat="1" ht="21.75" customHeight="1" x14ac:dyDescent="0.2">
      <c r="B194" s="2"/>
      <c r="C194" s="25" t="s">
        <v>41</v>
      </c>
      <c r="D194" s="25" t="s">
        <v>7</v>
      </c>
      <c r="E194" s="24" t="s">
        <v>40</v>
      </c>
      <c r="F194" s="23" t="s">
        <v>39</v>
      </c>
      <c r="G194" s="22" t="s">
        <v>27</v>
      </c>
      <c r="H194" s="21">
        <v>28.4</v>
      </c>
      <c r="I194" s="20"/>
      <c r="J194" s="19">
        <f>ROUND(I194*H194,2)</f>
        <v>0</v>
      </c>
      <c r="K194" s="18"/>
      <c r="L194" s="2"/>
      <c r="M194" s="17" t="s">
        <v>9</v>
      </c>
      <c r="N194" s="16" t="s">
        <v>8</v>
      </c>
      <c r="P194" s="15">
        <f>O194*H194</f>
        <v>0</v>
      </c>
      <c r="Q194" s="15">
        <v>0</v>
      </c>
      <c r="R194" s="15">
        <f>Q194*H194</f>
        <v>0</v>
      </c>
      <c r="S194" s="15">
        <v>0</v>
      </c>
      <c r="T194" s="14">
        <f>S194*H194</f>
        <v>0</v>
      </c>
      <c r="AR194" s="12" t="s">
        <v>4</v>
      </c>
      <c r="AT194" s="12" t="s">
        <v>7</v>
      </c>
      <c r="AU194" s="12" t="s">
        <v>0</v>
      </c>
      <c r="AY194" s="5" t="s">
        <v>6</v>
      </c>
      <c r="BE194" s="13">
        <f>IF(N194="základní",J194,0)</f>
        <v>0</v>
      </c>
      <c r="BF194" s="13">
        <f>IF(N194="snížená",J194,0)</f>
        <v>0</v>
      </c>
      <c r="BG194" s="13">
        <f>IF(N194="zákl. přenesená",J194,0)</f>
        <v>0</v>
      </c>
      <c r="BH194" s="13">
        <f>IF(N194="sníž. přenesená",J194,0)</f>
        <v>0</v>
      </c>
      <c r="BI194" s="13">
        <f>IF(N194="nulová",J194,0)</f>
        <v>0</v>
      </c>
      <c r="BJ194" s="5" t="s">
        <v>5</v>
      </c>
      <c r="BK194" s="13">
        <f>ROUND(I194*H194,2)</f>
        <v>0</v>
      </c>
      <c r="BL194" s="5" t="s">
        <v>4</v>
      </c>
      <c r="BM194" s="12" t="s">
        <v>38</v>
      </c>
    </row>
    <row r="195" spans="2:65" s="1" customFormat="1" ht="19.2" x14ac:dyDescent="0.2">
      <c r="B195" s="2"/>
      <c r="D195" s="11" t="s">
        <v>1</v>
      </c>
      <c r="F195" s="10" t="s">
        <v>37</v>
      </c>
      <c r="I195" s="9"/>
      <c r="L195" s="2"/>
      <c r="M195" s="27"/>
      <c r="T195" s="26"/>
      <c r="AT195" s="5" t="s">
        <v>1</v>
      </c>
      <c r="AU195" s="5" t="s">
        <v>0</v>
      </c>
    </row>
    <row r="196" spans="2:65" s="39" customFormat="1" x14ac:dyDescent="0.2">
      <c r="B196" s="43"/>
      <c r="D196" s="47" t="s">
        <v>23</v>
      </c>
      <c r="E196" s="40" t="s">
        <v>9</v>
      </c>
      <c r="F196" s="46" t="s">
        <v>24</v>
      </c>
      <c r="H196" s="45">
        <v>28.4</v>
      </c>
      <c r="I196" s="44"/>
      <c r="L196" s="43"/>
      <c r="M196" s="42"/>
      <c r="T196" s="41"/>
      <c r="AT196" s="40" t="s">
        <v>23</v>
      </c>
      <c r="AU196" s="40" t="s">
        <v>0</v>
      </c>
      <c r="AV196" s="39" t="s">
        <v>0</v>
      </c>
      <c r="AW196" s="39" t="s">
        <v>22</v>
      </c>
      <c r="AX196" s="39" t="s">
        <v>5</v>
      </c>
      <c r="AY196" s="40" t="s">
        <v>6</v>
      </c>
    </row>
    <row r="197" spans="2:65" s="1" customFormat="1" ht="24.15" customHeight="1" x14ac:dyDescent="0.2">
      <c r="B197" s="2"/>
      <c r="C197" s="25" t="s">
        <v>36</v>
      </c>
      <c r="D197" s="25" t="s">
        <v>7</v>
      </c>
      <c r="E197" s="24" t="s">
        <v>35</v>
      </c>
      <c r="F197" s="23" t="s">
        <v>34</v>
      </c>
      <c r="G197" s="22" t="s">
        <v>33</v>
      </c>
      <c r="H197" s="21">
        <v>3</v>
      </c>
      <c r="I197" s="20"/>
      <c r="J197" s="19">
        <f>ROUND(I197*H197,2)</f>
        <v>0</v>
      </c>
      <c r="K197" s="18"/>
      <c r="L197" s="2"/>
      <c r="M197" s="17" t="s">
        <v>9</v>
      </c>
      <c r="N197" s="16" t="s">
        <v>8</v>
      </c>
      <c r="P197" s="15">
        <f>O197*H197</f>
        <v>0</v>
      </c>
      <c r="Q197" s="15">
        <v>0.45937</v>
      </c>
      <c r="R197" s="15">
        <f>Q197*H197</f>
        <v>1.3781099999999999</v>
      </c>
      <c r="S197" s="15">
        <v>0</v>
      </c>
      <c r="T197" s="14">
        <f>S197*H197</f>
        <v>0</v>
      </c>
      <c r="AR197" s="12" t="s">
        <v>4</v>
      </c>
      <c r="AT197" s="12" t="s">
        <v>7</v>
      </c>
      <c r="AU197" s="12" t="s">
        <v>0</v>
      </c>
      <c r="AY197" s="5" t="s">
        <v>6</v>
      </c>
      <c r="BE197" s="13">
        <f>IF(N197="základní",J197,0)</f>
        <v>0</v>
      </c>
      <c r="BF197" s="13">
        <f>IF(N197="snížená",J197,0)</f>
        <v>0</v>
      </c>
      <c r="BG197" s="13">
        <f>IF(N197="zákl. přenesená",J197,0)</f>
        <v>0</v>
      </c>
      <c r="BH197" s="13">
        <f>IF(N197="sníž. přenesená",J197,0)</f>
        <v>0</v>
      </c>
      <c r="BI197" s="13">
        <f>IF(N197="nulová",J197,0)</f>
        <v>0</v>
      </c>
      <c r="BJ197" s="5" t="s">
        <v>5</v>
      </c>
      <c r="BK197" s="13">
        <f>ROUND(I197*H197,2)</f>
        <v>0</v>
      </c>
      <c r="BL197" s="5" t="s">
        <v>4</v>
      </c>
      <c r="BM197" s="12" t="s">
        <v>32</v>
      </c>
    </row>
    <row r="198" spans="2:65" s="1" customFormat="1" ht="19.2" x14ac:dyDescent="0.2">
      <c r="B198" s="2"/>
      <c r="D198" s="11" t="s">
        <v>1</v>
      </c>
      <c r="F198" s="10" t="s">
        <v>31</v>
      </c>
      <c r="I198" s="9"/>
      <c r="L198" s="2"/>
      <c r="M198" s="27"/>
      <c r="T198" s="26"/>
      <c r="AT198" s="5" t="s">
        <v>1</v>
      </c>
      <c r="AU198" s="5" t="s">
        <v>0</v>
      </c>
    </row>
    <row r="199" spans="2:65" s="1" customFormat="1" ht="21.75" customHeight="1" x14ac:dyDescent="0.2">
      <c r="B199" s="2"/>
      <c r="C199" s="25" t="s">
        <v>30</v>
      </c>
      <c r="D199" s="25" t="s">
        <v>7</v>
      </c>
      <c r="E199" s="24" t="s">
        <v>29</v>
      </c>
      <c r="F199" s="23" t="s">
        <v>28</v>
      </c>
      <c r="G199" s="22" t="s">
        <v>27</v>
      </c>
      <c r="H199" s="21">
        <v>28.4</v>
      </c>
      <c r="I199" s="20"/>
      <c r="J199" s="19">
        <f>ROUND(I199*H199,2)</f>
        <v>0</v>
      </c>
      <c r="K199" s="18"/>
      <c r="L199" s="2"/>
      <c r="M199" s="17" t="s">
        <v>9</v>
      </c>
      <c r="N199" s="16" t="s">
        <v>8</v>
      </c>
      <c r="P199" s="15">
        <f>O199*H199</f>
        <v>0</v>
      </c>
      <c r="Q199" s="15">
        <v>9.0000000000000006E-5</v>
      </c>
      <c r="R199" s="15">
        <f>Q199*H199</f>
        <v>2.5560000000000001E-3</v>
      </c>
      <c r="S199" s="15">
        <v>0</v>
      </c>
      <c r="T199" s="14">
        <f>S199*H199</f>
        <v>0</v>
      </c>
      <c r="AR199" s="12" t="s">
        <v>4</v>
      </c>
      <c r="AT199" s="12" t="s">
        <v>7</v>
      </c>
      <c r="AU199" s="12" t="s">
        <v>0</v>
      </c>
      <c r="AY199" s="5" t="s">
        <v>6</v>
      </c>
      <c r="BE199" s="13">
        <f>IF(N199="základní",J199,0)</f>
        <v>0</v>
      </c>
      <c r="BF199" s="13">
        <f>IF(N199="snížená",J199,0)</f>
        <v>0</v>
      </c>
      <c r="BG199" s="13">
        <f>IF(N199="zákl. přenesená",J199,0)</f>
        <v>0</v>
      </c>
      <c r="BH199" s="13">
        <f>IF(N199="sníž. přenesená",J199,0)</f>
        <v>0</v>
      </c>
      <c r="BI199" s="13">
        <f>IF(N199="nulová",J199,0)</f>
        <v>0</v>
      </c>
      <c r="BJ199" s="5" t="s">
        <v>5</v>
      </c>
      <c r="BK199" s="13">
        <f>ROUND(I199*H199,2)</f>
        <v>0</v>
      </c>
      <c r="BL199" s="5" t="s">
        <v>4</v>
      </c>
      <c r="BM199" s="12" t="s">
        <v>26</v>
      </c>
    </row>
    <row r="200" spans="2:65" s="1" customFormat="1" ht="19.2" x14ac:dyDescent="0.2">
      <c r="B200" s="2"/>
      <c r="D200" s="11" t="s">
        <v>1</v>
      </c>
      <c r="F200" s="10" t="s">
        <v>25</v>
      </c>
      <c r="I200" s="9"/>
      <c r="L200" s="2"/>
      <c r="M200" s="27"/>
      <c r="T200" s="26"/>
      <c r="AT200" s="5" t="s">
        <v>1</v>
      </c>
      <c r="AU200" s="5" t="s">
        <v>0</v>
      </c>
    </row>
    <row r="201" spans="2:65" s="39" customFormat="1" x14ac:dyDescent="0.2">
      <c r="B201" s="43"/>
      <c r="D201" s="47" t="s">
        <v>23</v>
      </c>
      <c r="E201" s="40" t="s">
        <v>9</v>
      </c>
      <c r="F201" s="46" t="s">
        <v>24</v>
      </c>
      <c r="H201" s="45">
        <v>28.4</v>
      </c>
      <c r="I201" s="44"/>
      <c r="L201" s="43"/>
      <c r="M201" s="42"/>
      <c r="T201" s="41"/>
      <c r="AT201" s="40" t="s">
        <v>23</v>
      </c>
      <c r="AU201" s="40" t="s">
        <v>0</v>
      </c>
      <c r="AV201" s="39" t="s">
        <v>0</v>
      </c>
      <c r="AW201" s="39" t="s">
        <v>22</v>
      </c>
      <c r="AX201" s="39" t="s">
        <v>5</v>
      </c>
      <c r="AY201" s="40" t="s">
        <v>6</v>
      </c>
    </row>
    <row r="202" spans="2:65" s="28" customFormat="1" ht="22.8" customHeight="1" x14ac:dyDescent="0.25">
      <c r="B202" s="35"/>
      <c r="D202" s="30" t="s">
        <v>19</v>
      </c>
      <c r="E202" s="38" t="s">
        <v>21</v>
      </c>
      <c r="F202" s="38" t="s">
        <v>20</v>
      </c>
      <c r="I202" s="37"/>
      <c r="J202" s="36">
        <f>BK202</f>
        <v>0</v>
      </c>
      <c r="L202" s="35"/>
      <c r="M202" s="34"/>
      <c r="P202" s="33">
        <f>SUM(P203:P206)</f>
        <v>0</v>
      </c>
      <c r="R202" s="33">
        <f>SUM(R203:R206)</f>
        <v>0</v>
      </c>
      <c r="T202" s="32">
        <f>SUM(T203:T206)</f>
        <v>0</v>
      </c>
      <c r="AR202" s="30" t="s">
        <v>5</v>
      </c>
      <c r="AT202" s="31" t="s">
        <v>19</v>
      </c>
      <c r="AU202" s="31" t="s">
        <v>5</v>
      </c>
      <c r="AY202" s="30" t="s">
        <v>6</v>
      </c>
      <c r="BK202" s="29">
        <f>SUM(BK203:BK206)</f>
        <v>0</v>
      </c>
    </row>
    <row r="203" spans="2:65" s="1" customFormat="1" ht="49.05" customHeight="1" x14ac:dyDescent="0.2">
      <c r="B203" s="2"/>
      <c r="C203" s="25" t="s">
        <v>18</v>
      </c>
      <c r="D203" s="25" t="s">
        <v>7</v>
      </c>
      <c r="E203" s="24" t="s">
        <v>17</v>
      </c>
      <c r="F203" s="23" t="s">
        <v>16</v>
      </c>
      <c r="G203" s="22" t="s">
        <v>10</v>
      </c>
      <c r="H203" s="21">
        <v>1.633</v>
      </c>
      <c r="I203" s="20"/>
      <c r="J203" s="19">
        <f>ROUND(I203*H203,2)</f>
        <v>0</v>
      </c>
      <c r="K203" s="18"/>
      <c r="L203" s="2"/>
      <c r="M203" s="17" t="s">
        <v>9</v>
      </c>
      <c r="N203" s="16" t="s">
        <v>8</v>
      </c>
      <c r="P203" s="15">
        <f>O203*H203</f>
        <v>0</v>
      </c>
      <c r="Q203" s="15">
        <v>0</v>
      </c>
      <c r="R203" s="15">
        <f>Q203*H203</f>
        <v>0</v>
      </c>
      <c r="S203" s="15">
        <v>0</v>
      </c>
      <c r="T203" s="14">
        <f>S203*H203</f>
        <v>0</v>
      </c>
      <c r="AR203" s="12" t="s">
        <v>4</v>
      </c>
      <c r="AT203" s="12" t="s">
        <v>7</v>
      </c>
      <c r="AU203" s="12" t="s">
        <v>0</v>
      </c>
      <c r="AY203" s="5" t="s">
        <v>6</v>
      </c>
      <c r="BE203" s="13">
        <f>IF(N203="základní",J203,0)</f>
        <v>0</v>
      </c>
      <c r="BF203" s="13">
        <f>IF(N203="snížená",J203,0)</f>
        <v>0</v>
      </c>
      <c r="BG203" s="13">
        <f>IF(N203="zákl. přenesená",J203,0)</f>
        <v>0</v>
      </c>
      <c r="BH203" s="13">
        <f>IF(N203="sníž. přenesená",J203,0)</f>
        <v>0</v>
      </c>
      <c r="BI203" s="13">
        <f>IF(N203="nulová",J203,0)</f>
        <v>0</v>
      </c>
      <c r="BJ203" s="5" t="s">
        <v>5</v>
      </c>
      <c r="BK203" s="13">
        <f>ROUND(I203*H203,2)</f>
        <v>0</v>
      </c>
      <c r="BL203" s="5" t="s">
        <v>4</v>
      </c>
      <c r="BM203" s="12" t="s">
        <v>15</v>
      </c>
    </row>
    <row r="204" spans="2:65" s="1" customFormat="1" ht="19.2" x14ac:dyDescent="0.2">
      <c r="B204" s="2"/>
      <c r="D204" s="11" t="s">
        <v>1</v>
      </c>
      <c r="F204" s="10" t="s">
        <v>14</v>
      </c>
      <c r="I204" s="9"/>
      <c r="L204" s="2"/>
      <c r="M204" s="27"/>
      <c r="T204" s="26"/>
      <c r="AT204" s="5" t="s">
        <v>1</v>
      </c>
      <c r="AU204" s="5" t="s">
        <v>0</v>
      </c>
    </row>
    <row r="205" spans="2:65" s="1" customFormat="1" ht="33" customHeight="1" x14ac:dyDescent="0.2">
      <c r="B205" s="2"/>
      <c r="C205" s="25" t="s">
        <v>13</v>
      </c>
      <c r="D205" s="25" t="s">
        <v>7</v>
      </c>
      <c r="E205" s="24" t="s">
        <v>12</v>
      </c>
      <c r="F205" s="23" t="s">
        <v>11</v>
      </c>
      <c r="G205" s="22" t="s">
        <v>10</v>
      </c>
      <c r="H205" s="21">
        <v>1.633</v>
      </c>
      <c r="I205" s="20"/>
      <c r="J205" s="19">
        <f>ROUND(I205*H205,2)</f>
        <v>0</v>
      </c>
      <c r="K205" s="18"/>
      <c r="L205" s="2"/>
      <c r="M205" s="17" t="s">
        <v>9</v>
      </c>
      <c r="N205" s="16" t="s">
        <v>8</v>
      </c>
      <c r="P205" s="15">
        <f>O205*H205</f>
        <v>0</v>
      </c>
      <c r="Q205" s="15">
        <v>0</v>
      </c>
      <c r="R205" s="15">
        <f>Q205*H205</f>
        <v>0</v>
      </c>
      <c r="S205" s="15">
        <v>0</v>
      </c>
      <c r="T205" s="14">
        <f>S205*H205</f>
        <v>0</v>
      </c>
      <c r="AR205" s="12" t="s">
        <v>4</v>
      </c>
      <c r="AT205" s="12" t="s">
        <v>7</v>
      </c>
      <c r="AU205" s="12" t="s">
        <v>0</v>
      </c>
      <c r="AY205" s="5" t="s">
        <v>6</v>
      </c>
      <c r="BE205" s="13">
        <f>IF(N205="základní",J205,0)</f>
        <v>0</v>
      </c>
      <c r="BF205" s="13">
        <f>IF(N205="snížená",J205,0)</f>
        <v>0</v>
      </c>
      <c r="BG205" s="13">
        <f>IF(N205="zákl. přenesená",J205,0)</f>
        <v>0</v>
      </c>
      <c r="BH205" s="13">
        <f>IF(N205="sníž. přenesená",J205,0)</f>
        <v>0</v>
      </c>
      <c r="BI205" s="13">
        <f>IF(N205="nulová",J205,0)</f>
        <v>0</v>
      </c>
      <c r="BJ205" s="5" t="s">
        <v>5</v>
      </c>
      <c r="BK205" s="13">
        <f>ROUND(I205*H205,2)</f>
        <v>0</v>
      </c>
      <c r="BL205" s="5" t="s">
        <v>4</v>
      </c>
      <c r="BM205" s="12" t="s">
        <v>3</v>
      </c>
    </row>
    <row r="206" spans="2:65" s="1" customFormat="1" ht="19.2" x14ac:dyDescent="0.2">
      <c r="B206" s="2"/>
      <c r="D206" s="11" t="s">
        <v>1</v>
      </c>
      <c r="F206" s="10" t="s">
        <v>2</v>
      </c>
      <c r="I206" s="9"/>
      <c r="L206" s="2"/>
      <c r="M206" s="8"/>
      <c r="N206" s="7"/>
      <c r="O206" s="7"/>
      <c r="P206" s="7"/>
      <c r="Q206" s="7"/>
      <c r="R206" s="7"/>
      <c r="S206" s="7"/>
      <c r="T206" s="6"/>
      <c r="AT206" s="5" t="s">
        <v>1</v>
      </c>
      <c r="AU206" s="5" t="s">
        <v>0</v>
      </c>
    </row>
    <row r="207" spans="2:65" s="1" customFormat="1" ht="6.9" customHeight="1" x14ac:dyDescent="0.2"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2"/>
    </row>
  </sheetData>
  <sheetProtection algorithmName="SHA-512" hashValue="ZuDKWpMqa4yY555GBnWfl3qMVze4D8reLB58Vyq50kFOKV6YcnrLNH2ko52wpzdXicXF3HErElPK3uVq1GIBSA==" saltValue="KKWAjak6E0DbfRq5fJrfGQdICPQhPxPLTJguFSYeWeZA3ARuZAuJOp3LzWy0fWAEKlqti8kzU2tONZWAESSbvw==" spinCount="100000" sheet="1" objects="1" scenarios="1" formatColumns="0" formatRows="0" autoFilter="0"/>
  <autoFilter ref="C84:K206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161E5C83-4F28-4568-B5E8-18AF12174172}"/>
    <hyperlink ref="F93" r:id="rId2" xr:uid="{C3DA0C98-A467-41D6-B57E-0FB16F5F333A}"/>
    <hyperlink ref="F99" r:id="rId3" xr:uid="{5D0702F1-FB3A-4C9A-87B5-6381C296FD30}"/>
    <hyperlink ref="F103" r:id="rId4" xr:uid="{3133D22A-F962-4ADA-A682-1B877335F302}"/>
    <hyperlink ref="F106" r:id="rId5" xr:uid="{06D4BCA0-0151-427F-8122-671AA694E3E9}"/>
    <hyperlink ref="F109" r:id="rId6" xr:uid="{A37AB4AB-E406-4BD3-870F-9D3DD5560B58}"/>
    <hyperlink ref="F111" r:id="rId7" xr:uid="{74C96F64-B3EB-4A57-8C63-98A3EB2B902E}"/>
    <hyperlink ref="F116" r:id="rId8" xr:uid="{33EA7094-6BB1-40DB-B598-50414B78BEA2}"/>
    <hyperlink ref="F120" r:id="rId9" xr:uid="{48A4758D-89C4-4A1B-A731-79692744C385}"/>
    <hyperlink ref="F125" r:id="rId10" xr:uid="{A1134B9F-4714-40A0-B749-A4C394AACB08}"/>
    <hyperlink ref="F127" r:id="rId11" xr:uid="{DF952624-1A0A-4D5E-87D7-2B3FDD367F26}"/>
    <hyperlink ref="F133" r:id="rId12" xr:uid="{5B221307-CB3F-47BB-88E3-D9DF1C1476E3}"/>
    <hyperlink ref="F143" r:id="rId13" xr:uid="{2DDA4DA2-D06A-488E-9358-0ED0F87CCBCF}"/>
    <hyperlink ref="F147" r:id="rId14" xr:uid="{C661101D-B81F-417F-9D40-70D318018C09}"/>
    <hyperlink ref="F153" r:id="rId15" xr:uid="{1FF81905-A97A-4366-8436-13A2BDEC9733}"/>
    <hyperlink ref="F157" r:id="rId16" xr:uid="{4B48DF70-BD6E-41E6-8AFE-358CF652A357}"/>
    <hyperlink ref="F161" r:id="rId17" xr:uid="{942A3169-6CC0-4FC4-A731-C845F730739E}"/>
    <hyperlink ref="F164" r:id="rId18" xr:uid="{49BF39B3-8289-4A34-A722-EFC30BB5EBF8}"/>
    <hyperlink ref="F168" r:id="rId19" xr:uid="{5A0CA7D3-0921-47C2-A18C-80360A0A46EF}"/>
    <hyperlink ref="F171" r:id="rId20" xr:uid="{017A01AD-31D4-4A93-B8B9-AA197A896453}"/>
    <hyperlink ref="F175" r:id="rId21" xr:uid="{D05C3A3B-BA0F-47EA-A650-EB106781EDF3}"/>
    <hyperlink ref="F178" r:id="rId22" xr:uid="{5F75D458-F88E-45F3-A94A-34048D6DFDAF}"/>
    <hyperlink ref="F181" r:id="rId23" xr:uid="{CFC867FF-5A49-4510-9DCA-BD9844A5217D}"/>
    <hyperlink ref="F184" r:id="rId24" xr:uid="{712BF926-667A-4B74-9E90-D6089CA2428A}"/>
    <hyperlink ref="F187" r:id="rId25" xr:uid="{7AC6E90E-164D-48ED-A46B-45B9E9026F75}"/>
    <hyperlink ref="F190" r:id="rId26" xr:uid="{FCA693F0-7D36-478A-94D7-082C0764D132}"/>
    <hyperlink ref="F193" r:id="rId27" xr:uid="{959025A6-64FC-4C4D-8039-45BD239F0476}"/>
    <hyperlink ref="F195" r:id="rId28" xr:uid="{E70F0DAF-AB7D-4279-8C54-FA5E643FD92F}"/>
    <hyperlink ref="F198" r:id="rId29" xr:uid="{3559713B-AFC8-42B6-BD1B-756DD41F2422}"/>
    <hyperlink ref="F200" r:id="rId30" xr:uid="{E71A4396-313E-49F2-88CC-C65468F65BC5}"/>
    <hyperlink ref="F204" r:id="rId31" xr:uid="{840929DD-2FCC-4AFA-AB26-5E8F7F1B05BA}"/>
    <hyperlink ref="F206" r:id="rId32" xr:uid="{3CB318E0-BD09-46B7-B793-91219E1927E9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IO 303 - Areálová přípojk...</vt:lpstr>
      <vt:lpstr>'IO 303 - Areálová přípojk...'!Názvy_tisku</vt:lpstr>
      <vt:lpstr>'IO 303 - Areálová přípojk...'!Oblast_tisku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Ekoltes Ekoltes</dc:creator>
  <cp:lastModifiedBy>Ekoltes Ekoltes</cp:lastModifiedBy>
  <dcterms:created xsi:type="dcterms:W3CDTF">2024-10-16T20:22:30Z</dcterms:created>
  <dcterms:modified xsi:type="dcterms:W3CDTF">2024-10-16T20:23:33Z</dcterms:modified>
</cp:coreProperties>
</file>