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vornik\Documents\Stellplatz\"/>
    </mc:Choice>
  </mc:AlternateContent>
  <xr:revisionPtr revIDLastSave="0" documentId="8_{B2FD614F-5D29-4937-8324-5805E2908BBD}" xr6:coauthVersionLast="47" xr6:coauthVersionMax="47" xr10:uidLastSave="{00000000-0000-0000-0000-000000000000}"/>
  <bookViews>
    <workbookView xWindow="-108" yWindow="-108" windowWidth="23256" windowHeight="12456" xr2:uid="{1E309AE8-93D5-4122-AE01-C0EEE64A6DEA}"/>
  </bookViews>
  <sheets>
    <sheet name="IO 302 - Areálové vodovod..." sheetId="1" r:id="rId1"/>
  </sheets>
  <externalReferences>
    <externalReference r:id="rId2"/>
  </externalReferences>
  <definedNames>
    <definedName name="_xlnm._FilterDatabase" localSheetId="0" hidden="1">'IO 302 - Areálové vodovod...'!$C$85:$K$210</definedName>
    <definedName name="_xlnm.Print_Titles" localSheetId="0">'IO 302 - Areálové vodovod...'!$85:$85</definedName>
    <definedName name="_xlnm.Print_Area" localSheetId="0">'IO 302 - Areálové vodovod...'!$C$4:$J$39,'IO 302 - Areálové vodovod...'!$C$45:$J$67,'IO 302 - Areálové vodovod...'!$C$73:$J$210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12" i="1"/>
  <c r="J17" i="1"/>
  <c r="E18" i="1"/>
  <c r="F55" i="1" s="1"/>
  <c r="J18" i="1"/>
  <c r="J35" i="1"/>
  <c r="J36" i="1"/>
  <c r="J37" i="1"/>
  <c r="E48" i="1"/>
  <c r="E50" i="1"/>
  <c r="F52" i="1"/>
  <c r="J52" i="1"/>
  <c r="F54" i="1"/>
  <c r="J54" i="1"/>
  <c r="J55" i="1"/>
  <c r="E76" i="1"/>
  <c r="E78" i="1"/>
  <c r="F80" i="1"/>
  <c r="J80" i="1"/>
  <c r="F82" i="1"/>
  <c r="J82" i="1"/>
  <c r="J83" i="1"/>
  <c r="R88" i="1"/>
  <c r="J89" i="1"/>
  <c r="P89" i="1"/>
  <c r="R89" i="1"/>
  <c r="T89" i="1"/>
  <c r="T88" i="1" s="1"/>
  <c r="BE89" i="1"/>
  <c r="BF89" i="1"/>
  <c r="F34" i="1" s="1"/>
  <c r="BG89" i="1"/>
  <c r="F35" i="1" s="1"/>
  <c r="BH89" i="1"/>
  <c r="BI89" i="1"/>
  <c r="F37" i="1" s="1"/>
  <c r="BK89" i="1"/>
  <c r="BK88" i="1" s="1"/>
  <c r="J92" i="1"/>
  <c r="P92" i="1"/>
  <c r="R92" i="1"/>
  <c r="T92" i="1"/>
  <c r="BE92" i="1"/>
  <c r="BF92" i="1"/>
  <c r="BG92" i="1"/>
  <c r="BH92" i="1"/>
  <c r="BI92" i="1"/>
  <c r="BK92" i="1"/>
  <c r="J94" i="1"/>
  <c r="BE94" i="1" s="1"/>
  <c r="P94" i="1"/>
  <c r="P88" i="1" s="1"/>
  <c r="R94" i="1"/>
  <c r="T94" i="1"/>
  <c r="BF94" i="1"/>
  <c r="BG94" i="1"/>
  <c r="BH94" i="1"/>
  <c r="BI94" i="1"/>
  <c r="BK94" i="1"/>
  <c r="J98" i="1"/>
  <c r="BE98" i="1" s="1"/>
  <c r="P98" i="1"/>
  <c r="R98" i="1"/>
  <c r="T98" i="1"/>
  <c r="BF98" i="1"/>
  <c r="BG98" i="1"/>
  <c r="BH98" i="1"/>
  <c r="F36" i="1" s="1"/>
  <c r="BI98" i="1"/>
  <c r="BK98" i="1"/>
  <c r="J102" i="1"/>
  <c r="P102" i="1"/>
  <c r="R102" i="1"/>
  <c r="T102" i="1"/>
  <c r="BE102" i="1"/>
  <c r="BF102" i="1"/>
  <c r="BG102" i="1"/>
  <c r="BH102" i="1"/>
  <c r="BI102" i="1"/>
  <c r="BK102" i="1"/>
  <c r="J104" i="1"/>
  <c r="P104" i="1"/>
  <c r="R104" i="1"/>
  <c r="T104" i="1"/>
  <c r="BE104" i="1"/>
  <c r="BF104" i="1"/>
  <c r="BG104" i="1"/>
  <c r="BH104" i="1"/>
  <c r="BI104" i="1"/>
  <c r="BK104" i="1"/>
  <c r="J110" i="1"/>
  <c r="BE110" i="1" s="1"/>
  <c r="P110" i="1"/>
  <c r="R110" i="1"/>
  <c r="T110" i="1"/>
  <c r="BF110" i="1"/>
  <c r="BG110" i="1"/>
  <c r="BH110" i="1"/>
  <c r="BI110" i="1"/>
  <c r="BK110" i="1"/>
  <c r="J114" i="1"/>
  <c r="BE114" i="1" s="1"/>
  <c r="P114" i="1"/>
  <c r="R114" i="1"/>
  <c r="T114" i="1"/>
  <c r="BF114" i="1"/>
  <c r="BG114" i="1"/>
  <c r="BH114" i="1"/>
  <c r="BI114" i="1"/>
  <c r="BK114" i="1"/>
  <c r="J116" i="1"/>
  <c r="P116" i="1"/>
  <c r="R116" i="1"/>
  <c r="T116" i="1"/>
  <c r="BE116" i="1"/>
  <c r="BF116" i="1"/>
  <c r="BG116" i="1"/>
  <c r="BH116" i="1"/>
  <c r="BI116" i="1"/>
  <c r="BK116" i="1"/>
  <c r="J118" i="1"/>
  <c r="P118" i="1"/>
  <c r="R118" i="1"/>
  <c r="T118" i="1"/>
  <c r="BE118" i="1"/>
  <c r="BF118" i="1"/>
  <c r="BG118" i="1"/>
  <c r="BH118" i="1"/>
  <c r="BI118" i="1"/>
  <c r="BK118" i="1"/>
  <c r="J124" i="1"/>
  <c r="BE124" i="1" s="1"/>
  <c r="P124" i="1"/>
  <c r="R124" i="1"/>
  <c r="T124" i="1"/>
  <c r="BF124" i="1"/>
  <c r="BG124" i="1"/>
  <c r="BH124" i="1"/>
  <c r="BI124" i="1"/>
  <c r="BK124" i="1"/>
  <c r="J130" i="1"/>
  <c r="BE130" i="1" s="1"/>
  <c r="P130" i="1"/>
  <c r="R130" i="1"/>
  <c r="T130" i="1"/>
  <c r="BF130" i="1"/>
  <c r="BG130" i="1"/>
  <c r="BH130" i="1"/>
  <c r="BI130" i="1"/>
  <c r="BK130" i="1"/>
  <c r="P132" i="1"/>
  <c r="T132" i="1"/>
  <c r="BK132" i="1"/>
  <c r="J132" i="1" s="1"/>
  <c r="J62" i="1" s="1"/>
  <c r="J133" i="1"/>
  <c r="BE133" i="1" s="1"/>
  <c r="P133" i="1"/>
  <c r="R133" i="1"/>
  <c r="R132" i="1" s="1"/>
  <c r="T133" i="1"/>
  <c r="BF133" i="1"/>
  <c r="BG133" i="1"/>
  <c r="BH133" i="1"/>
  <c r="BI133" i="1"/>
  <c r="BK133" i="1"/>
  <c r="J140" i="1"/>
  <c r="BE140" i="1" s="1"/>
  <c r="P140" i="1"/>
  <c r="P139" i="1" s="1"/>
  <c r="R140" i="1"/>
  <c r="T140" i="1"/>
  <c r="T139" i="1" s="1"/>
  <c r="BF140" i="1"/>
  <c r="BG140" i="1"/>
  <c r="BH140" i="1"/>
  <c r="BI140" i="1"/>
  <c r="BK140" i="1"/>
  <c r="BK139" i="1" s="1"/>
  <c r="J139" i="1" s="1"/>
  <c r="J63" i="1" s="1"/>
  <c r="J142" i="1"/>
  <c r="P142" i="1"/>
  <c r="R142" i="1"/>
  <c r="T142" i="1"/>
  <c r="BE142" i="1"/>
  <c r="BF142" i="1"/>
  <c r="BG142" i="1"/>
  <c r="BH142" i="1"/>
  <c r="BI142" i="1"/>
  <c r="BK142" i="1"/>
  <c r="J143" i="1"/>
  <c r="P143" i="1"/>
  <c r="R143" i="1"/>
  <c r="T143" i="1"/>
  <c r="BE143" i="1"/>
  <c r="BF143" i="1"/>
  <c r="BG143" i="1"/>
  <c r="BH143" i="1"/>
  <c r="BI143" i="1"/>
  <c r="BK143" i="1"/>
  <c r="J145" i="1"/>
  <c r="BE145" i="1" s="1"/>
  <c r="P145" i="1"/>
  <c r="R145" i="1"/>
  <c r="R139" i="1" s="1"/>
  <c r="T145" i="1"/>
  <c r="BF145" i="1"/>
  <c r="BG145" i="1"/>
  <c r="BH145" i="1"/>
  <c r="BI145" i="1"/>
  <c r="BK145" i="1"/>
  <c r="J146" i="1"/>
  <c r="BE146" i="1" s="1"/>
  <c r="P146" i="1"/>
  <c r="R146" i="1"/>
  <c r="T146" i="1"/>
  <c r="BF146" i="1"/>
  <c r="BG146" i="1"/>
  <c r="BH146" i="1"/>
  <c r="BI146" i="1"/>
  <c r="BK146" i="1"/>
  <c r="J148" i="1"/>
  <c r="P148" i="1"/>
  <c r="R148" i="1"/>
  <c r="T148" i="1"/>
  <c r="BE148" i="1"/>
  <c r="BF148" i="1"/>
  <c r="BG148" i="1"/>
  <c r="BH148" i="1"/>
  <c r="BI148" i="1"/>
  <c r="BK148" i="1"/>
  <c r="J149" i="1"/>
  <c r="P149" i="1"/>
  <c r="R149" i="1"/>
  <c r="T149" i="1"/>
  <c r="BE149" i="1"/>
  <c r="BF149" i="1"/>
  <c r="BG149" i="1"/>
  <c r="BH149" i="1"/>
  <c r="BI149" i="1"/>
  <c r="BK149" i="1"/>
  <c r="J150" i="1"/>
  <c r="BE150" i="1" s="1"/>
  <c r="P150" i="1"/>
  <c r="R150" i="1"/>
  <c r="T150" i="1"/>
  <c r="BF150" i="1"/>
  <c r="BG150" i="1"/>
  <c r="BH150" i="1"/>
  <c r="BI150" i="1"/>
  <c r="BK150" i="1"/>
  <c r="J153" i="1"/>
  <c r="BE153" i="1" s="1"/>
  <c r="P153" i="1"/>
  <c r="R153" i="1"/>
  <c r="T153" i="1"/>
  <c r="BF153" i="1"/>
  <c r="BG153" i="1"/>
  <c r="BH153" i="1"/>
  <c r="BI153" i="1"/>
  <c r="BK153" i="1"/>
  <c r="J154" i="1"/>
  <c r="P154" i="1"/>
  <c r="R154" i="1"/>
  <c r="T154" i="1"/>
  <c r="BE154" i="1"/>
  <c r="BF154" i="1"/>
  <c r="BG154" i="1"/>
  <c r="BH154" i="1"/>
  <c r="BI154" i="1"/>
  <c r="BK154" i="1"/>
  <c r="J155" i="1"/>
  <c r="P155" i="1"/>
  <c r="R155" i="1"/>
  <c r="T155" i="1"/>
  <c r="BE155" i="1"/>
  <c r="BF155" i="1"/>
  <c r="BG155" i="1"/>
  <c r="BH155" i="1"/>
  <c r="BI155" i="1"/>
  <c r="BK155" i="1"/>
  <c r="J157" i="1"/>
  <c r="BE157" i="1" s="1"/>
  <c r="P157" i="1"/>
  <c r="R157" i="1"/>
  <c r="T157" i="1"/>
  <c r="BF157" i="1"/>
  <c r="BG157" i="1"/>
  <c r="BH157" i="1"/>
  <c r="BI157" i="1"/>
  <c r="BK157" i="1"/>
  <c r="J158" i="1"/>
  <c r="BE158" i="1" s="1"/>
  <c r="P158" i="1"/>
  <c r="R158" i="1"/>
  <c r="T158" i="1"/>
  <c r="BF158" i="1"/>
  <c r="BG158" i="1"/>
  <c r="BH158" i="1"/>
  <c r="BI158" i="1"/>
  <c r="BK158" i="1"/>
  <c r="J159" i="1"/>
  <c r="P159" i="1"/>
  <c r="R159" i="1"/>
  <c r="T159" i="1"/>
  <c r="BE159" i="1"/>
  <c r="BF159" i="1"/>
  <c r="BG159" i="1"/>
  <c r="BH159" i="1"/>
  <c r="BI159" i="1"/>
  <c r="BK159" i="1"/>
  <c r="J160" i="1"/>
  <c r="P160" i="1"/>
  <c r="R160" i="1"/>
  <c r="T160" i="1"/>
  <c r="BE160" i="1"/>
  <c r="BF160" i="1"/>
  <c r="BG160" i="1"/>
  <c r="BH160" i="1"/>
  <c r="BI160" i="1"/>
  <c r="BK160" i="1"/>
  <c r="J161" i="1"/>
  <c r="BE161" i="1" s="1"/>
  <c r="P161" i="1"/>
  <c r="R161" i="1"/>
  <c r="T161" i="1"/>
  <c r="BF161" i="1"/>
  <c r="BG161" i="1"/>
  <c r="BH161" i="1"/>
  <c r="BI161" i="1"/>
  <c r="BK161" i="1"/>
  <c r="J162" i="1"/>
  <c r="BE162" i="1" s="1"/>
  <c r="P162" i="1"/>
  <c r="R162" i="1"/>
  <c r="T162" i="1"/>
  <c r="BF162" i="1"/>
  <c r="BG162" i="1"/>
  <c r="BH162" i="1"/>
  <c r="BI162" i="1"/>
  <c r="BK162" i="1"/>
  <c r="J163" i="1"/>
  <c r="P163" i="1"/>
  <c r="R163" i="1"/>
  <c r="T163" i="1"/>
  <c r="BE163" i="1"/>
  <c r="BF163" i="1"/>
  <c r="BG163" i="1"/>
  <c r="BH163" i="1"/>
  <c r="BI163" i="1"/>
  <c r="BK163" i="1"/>
  <c r="J164" i="1"/>
  <c r="P164" i="1"/>
  <c r="R164" i="1"/>
  <c r="T164" i="1"/>
  <c r="BE164" i="1"/>
  <c r="BF164" i="1"/>
  <c r="BG164" i="1"/>
  <c r="BH164" i="1"/>
  <c r="BI164" i="1"/>
  <c r="BK164" i="1"/>
  <c r="J165" i="1"/>
  <c r="BE165" i="1" s="1"/>
  <c r="P165" i="1"/>
  <c r="R165" i="1"/>
  <c r="T165" i="1"/>
  <c r="BF165" i="1"/>
  <c r="BG165" i="1"/>
  <c r="BH165" i="1"/>
  <c r="BI165" i="1"/>
  <c r="BK165" i="1"/>
  <c r="J167" i="1"/>
  <c r="BE167" i="1" s="1"/>
  <c r="P167" i="1"/>
  <c r="R167" i="1"/>
  <c r="T167" i="1"/>
  <c r="BF167" i="1"/>
  <c r="BG167" i="1"/>
  <c r="BH167" i="1"/>
  <c r="BI167" i="1"/>
  <c r="BK167" i="1"/>
  <c r="J169" i="1"/>
  <c r="P169" i="1"/>
  <c r="R169" i="1"/>
  <c r="T169" i="1"/>
  <c r="BE169" i="1"/>
  <c r="BF169" i="1"/>
  <c r="BG169" i="1"/>
  <c r="BH169" i="1"/>
  <c r="BI169" i="1"/>
  <c r="BK169" i="1"/>
  <c r="J170" i="1"/>
  <c r="P170" i="1"/>
  <c r="R170" i="1"/>
  <c r="T170" i="1"/>
  <c r="BE170" i="1"/>
  <c r="BF170" i="1"/>
  <c r="BG170" i="1"/>
  <c r="BH170" i="1"/>
  <c r="BI170" i="1"/>
  <c r="BK170" i="1"/>
  <c r="J171" i="1"/>
  <c r="BE171" i="1" s="1"/>
  <c r="P171" i="1"/>
  <c r="R171" i="1"/>
  <c r="T171" i="1"/>
  <c r="BF171" i="1"/>
  <c r="BG171" i="1"/>
  <c r="BH171" i="1"/>
  <c r="BI171" i="1"/>
  <c r="BK171" i="1"/>
  <c r="J175" i="1"/>
  <c r="BE175" i="1" s="1"/>
  <c r="P175" i="1"/>
  <c r="R175" i="1"/>
  <c r="T175" i="1"/>
  <c r="BF175" i="1"/>
  <c r="BG175" i="1"/>
  <c r="BH175" i="1"/>
  <c r="BI175" i="1"/>
  <c r="BK175" i="1"/>
  <c r="J177" i="1"/>
  <c r="P177" i="1"/>
  <c r="R177" i="1"/>
  <c r="T177" i="1"/>
  <c r="BE177" i="1"/>
  <c r="BF177" i="1"/>
  <c r="BG177" i="1"/>
  <c r="BH177" i="1"/>
  <c r="BI177" i="1"/>
  <c r="BK177" i="1"/>
  <c r="J180" i="1"/>
  <c r="P180" i="1"/>
  <c r="R180" i="1"/>
  <c r="T180" i="1"/>
  <c r="BE180" i="1"/>
  <c r="BF180" i="1"/>
  <c r="BG180" i="1"/>
  <c r="BH180" i="1"/>
  <c r="BI180" i="1"/>
  <c r="BK180" i="1"/>
  <c r="J181" i="1"/>
  <c r="BE181" i="1" s="1"/>
  <c r="P181" i="1"/>
  <c r="R181" i="1"/>
  <c r="T181" i="1"/>
  <c r="BF181" i="1"/>
  <c r="BG181" i="1"/>
  <c r="BH181" i="1"/>
  <c r="BI181" i="1"/>
  <c r="BK181" i="1"/>
  <c r="J183" i="1"/>
  <c r="BE183" i="1" s="1"/>
  <c r="P183" i="1"/>
  <c r="R183" i="1"/>
  <c r="T183" i="1"/>
  <c r="BF183" i="1"/>
  <c r="BG183" i="1"/>
  <c r="BH183" i="1"/>
  <c r="BI183" i="1"/>
  <c r="BK183" i="1"/>
  <c r="J185" i="1"/>
  <c r="P185" i="1"/>
  <c r="R185" i="1"/>
  <c r="T185" i="1"/>
  <c r="BE185" i="1"/>
  <c r="BF185" i="1"/>
  <c r="BG185" i="1"/>
  <c r="BH185" i="1"/>
  <c r="BI185" i="1"/>
  <c r="BK185" i="1"/>
  <c r="J186" i="1"/>
  <c r="P186" i="1"/>
  <c r="R186" i="1"/>
  <c r="T186" i="1"/>
  <c r="BE186" i="1"/>
  <c r="BF186" i="1"/>
  <c r="BG186" i="1"/>
  <c r="BH186" i="1"/>
  <c r="BI186" i="1"/>
  <c r="BK186" i="1"/>
  <c r="J189" i="1"/>
  <c r="BE189" i="1" s="1"/>
  <c r="P189" i="1"/>
  <c r="R189" i="1"/>
  <c r="T189" i="1"/>
  <c r="BF189" i="1"/>
  <c r="BG189" i="1"/>
  <c r="BH189" i="1"/>
  <c r="BI189" i="1"/>
  <c r="BK189" i="1"/>
  <c r="J194" i="1"/>
  <c r="BE194" i="1" s="1"/>
  <c r="P194" i="1"/>
  <c r="R194" i="1"/>
  <c r="T194" i="1"/>
  <c r="BF194" i="1"/>
  <c r="BG194" i="1"/>
  <c r="BH194" i="1"/>
  <c r="BI194" i="1"/>
  <c r="BK194" i="1"/>
  <c r="T195" i="1"/>
  <c r="J196" i="1"/>
  <c r="BE196" i="1" s="1"/>
  <c r="P196" i="1"/>
  <c r="P195" i="1" s="1"/>
  <c r="R196" i="1"/>
  <c r="R195" i="1" s="1"/>
  <c r="T196" i="1"/>
  <c r="BF196" i="1"/>
  <c r="BG196" i="1"/>
  <c r="BH196" i="1"/>
  <c r="BI196" i="1"/>
  <c r="BK196" i="1"/>
  <c r="BK195" i="1" s="1"/>
  <c r="J195" i="1" s="1"/>
  <c r="J64" i="1" s="1"/>
  <c r="J198" i="1"/>
  <c r="BE198" i="1" s="1"/>
  <c r="P198" i="1"/>
  <c r="R198" i="1"/>
  <c r="T198" i="1"/>
  <c r="BF198" i="1"/>
  <c r="BG198" i="1"/>
  <c r="BH198" i="1"/>
  <c r="BI198" i="1"/>
  <c r="BK198" i="1"/>
  <c r="P201" i="1"/>
  <c r="P200" i="1" s="1"/>
  <c r="J202" i="1"/>
  <c r="P202" i="1"/>
  <c r="R202" i="1"/>
  <c r="R201" i="1" s="1"/>
  <c r="R200" i="1" s="1"/>
  <c r="T202" i="1"/>
  <c r="T201" i="1" s="1"/>
  <c r="T200" i="1" s="1"/>
  <c r="BE202" i="1"/>
  <c r="BF202" i="1"/>
  <c r="BG202" i="1"/>
  <c r="BH202" i="1"/>
  <c r="BI202" i="1"/>
  <c r="BK202" i="1"/>
  <c r="BK201" i="1" s="1"/>
  <c r="J204" i="1"/>
  <c r="BE204" i="1" s="1"/>
  <c r="P204" i="1"/>
  <c r="R204" i="1"/>
  <c r="T204" i="1"/>
  <c r="BF204" i="1"/>
  <c r="BG204" i="1"/>
  <c r="BH204" i="1"/>
  <c r="BI204" i="1"/>
  <c r="BK204" i="1"/>
  <c r="J205" i="1"/>
  <c r="BE205" i="1" s="1"/>
  <c r="P205" i="1"/>
  <c r="R205" i="1"/>
  <c r="T205" i="1"/>
  <c r="BF205" i="1"/>
  <c r="BG205" i="1"/>
  <c r="BH205" i="1"/>
  <c r="BI205" i="1"/>
  <c r="BK205" i="1"/>
  <c r="J207" i="1"/>
  <c r="P207" i="1"/>
  <c r="R207" i="1"/>
  <c r="T207" i="1"/>
  <c r="BE207" i="1"/>
  <c r="BF207" i="1"/>
  <c r="BG207" i="1"/>
  <c r="BH207" i="1"/>
  <c r="BI207" i="1"/>
  <c r="BK207" i="1"/>
  <c r="J209" i="1"/>
  <c r="P209" i="1"/>
  <c r="R209" i="1"/>
  <c r="T209" i="1"/>
  <c r="BE209" i="1"/>
  <c r="BF209" i="1"/>
  <c r="BG209" i="1"/>
  <c r="BH209" i="1"/>
  <c r="BI209" i="1"/>
  <c r="BK209" i="1"/>
  <c r="R87" i="1" l="1"/>
  <c r="R86" i="1" s="1"/>
  <c r="F33" i="1"/>
  <c r="T87" i="1"/>
  <c r="T86" i="1" s="1"/>
  <c r="P87" i="1"/>
  <c r="P86" i="1" s="1"/>
  <c r="BK200" i="1"/>
  <c r="J200" i="1" s="1"/>
  <c r="J65" i="1" s="1"/>
  <c r="J201" i="1"/>
  <c r="J66" i="1" s="1"/>
  <c r="BK87" i="1"/>
  <c r="J88" i="1"/>
  <c r="J61" i="1" s="1"/>
  <c r="F83" i="1"/>
  <c r="J33" i="1"/>
  <c r="J34" i="1"/>
  <c r="BK86" i="1" l="1"/>
  <c r="J86" i="1" s="1"/>
  <c r="J87" i="1"/>
  <c r="J60" i="1" s="1"/>
  <c r="J59" i="1" l="1"/>
  <c r="J30" i="1"/>
  <c r="J39" i="1" s="1"/>
</calcChain>
</file>

<file path=xl/sharedStrings.xml><?xml version="1.0" encoding="utf-8"?>
<sst xmlns="http://schemas.openxmlformats.org/spreadsheetml/2006/main" count="1319" uniqueCount="361">
  <si>
    <t>2</t>
  </si>
  <si>
    <t>Online PSC</t>
  </si>
  <si>
    <t>https://podminky.urs.cz/item/CS_URS_2023_01/998722101</t>
  </si>
  <si>
    <t>-741057658</t>
  </si>
  <si>
    <t>16</t>
  </si>
  <si>
    <t>1</t>
  </si>
  <si>
    <t>ROZPOCET</t>
  </si>
  <si>
    <t>K</t>
  </si>
  <si>
    <t>základní</t>
  </si>
  <si>
    <t/>
  </si>
  <si>
    <t>t</t>
  </si>
  <si>
    <t>Přesun hmot pro vnitřní vodovod stanovený z hmotnosti přesunovaného materiálu vodorovná dopravní vzdálenost do 50 m v objektech výšky do 6 m</t>
  </si>
  <si>
    <t>998722101</t>
  </si>
  <si>
    <t>53</t>
  </si>
  <si>
    <t>https://podminky.urs.cz/item/CS_URS_2023_01/722290234</t>
  </si>
  <si>
    <t>236271148</t>
  </si>
  <si>
    <t>m</t>
  </si>
  <si>
    <t>Proplach a dezinfekce vodovodního potrubí DN do 80</t>
  </si>
  <si>
    <t>722290234</t>
  </si>
  <si>
    <t>52</t>
  </si>
  <si>
    <t>https://podminky.urs.cz/item/CS_URS_2023_01/722290215</t>
  </si>
  <si>
    <t>1956744430</t>
  </si>
  <si>
    <t>Zkouška těsnosti vodovodního potrubí hrdlového nebo přírubového DN do 100</t>
  </si>
  <si>
    <t>722290215</t>
  </si>
  <si>
    <t>51</t>
  </si>
  <si>
    <t>-1585444397</t>
  </si>
  <si>
    <t>M</t>
  </si>
  <si>
    <t>32</t>
  </si>
  <si>
    <t>kus</t>
  </si>
  <si>
    <t>souprava zemní pro šoupátka Rd 1,25m</t>
  </si>
  <si>
    <t>42291066</t>
  </si>
  <si>
    <t>50</t>
  </si>
  <si>
    <t>https://podminky.urs.cz/item/CS_URS_2023_01/722219191</t>
  </si>
  <si>
    <t>378320629</t>
  </si>
  <si>
    <t>Montáž zemních souprav ostatní typ</t>
  </si>
  <si>
    <t>722219191</t>
  </si>
  <si>
    <t>49</t>
  </si>
  <si>
    <t>D</t>
  </si>
  <si>
    <t>Zdravotechnika - vnitřní vodovod</t>
  </si>
  <si>
    <t>722</t>
  </si>
  <si>
    <t>0</t>
  </si>
  <si>
    <t>Práce a dodávky PSV</t>
  </si>
  <si>
    <t>PSV</t>
  </si>
  <si>
    <t>https://podminky.urs.cz/item/CS_URS_2023_01/998276124</t>
  </si>
  <si>
    <t>1806767375</t>
  </si>
  <si>
    <t>4</t>
  </si>
  <si>
    <t>Příplatek k přesunu hmot pro trubní vedení z trub z plastických hmot za zvětšený přesun do 500 m</t>
  </si>
  <si>
    <t>998276124</t>
  </si>
  <si>
    <t>48</t>
  </si>
  <si>
    <t>https://podminky.urs.cz/item/CS_URS_2023_01/998276101</t>
  </si>
  <si>
    <t>147694422</t>
  </si>
  <si>
    <t>Přesun hmot pro trubní vedení hloubené z trub z plastických hmot nebo sklolaminátových pro vodovody nebo kanalizace v otevřeném výkopu dopravní vzdálenost do 15 m</t>
  </si>
  <si>
    <t>998276101</t>
  </si>
  <si>
    <t>47</t>
  </si>
  <si>
    <t>Přesun hmot</t>
  </si>
  <si>
    <t>998</t>
  </si>
  <si>
    <t>-79769976</t>
  </si>
  <si>
    <t>8</t>
  </si>
  <si>
    <t>trubka ocelová bezešvá hladká jakost 11 353 159x8,0mm</t>
  </si>
  <si>
    <t>55283924</t>
  </si>
  <si>
    <t>46</t>
  </si>
  <si>
    <t>True</t>
  </si>
  <si>
    <t>VV</t>
  </si>
  <si>
    <t>Součet</t>
  </si>
  <si>
    <t>2*16,9</t>
  </si>
  <si>
    <t>5,7+1</t>
  </si>
  <si>
    <t>https://podminky.urs.cz/item/CS_URS_2023_01/899914111</t>
  </si>
  <si>
    <t>-1201699263</t>
  </si>
  <si>
    <t>Montáž ocelové chráničky v otevřeném výkopu vnějšího průměru D 159 x 10 mm</t>
  </si>
  <si>
    <t>899914111</t>
  </si>
  <si>
    <t>45</t>
  </si>
  <si>
    <t>61+46,3</t>
  </si>
  <si>
    <t>https://podminky.urs.cz/item/CS_URS_2023_01/899721111</t>
  </si>
  <si>
    <t>-784191411</t>
  </si>
  <si>
    <t>Signalizační vodič na potrubí DN do 150 mm</t>
  </si>
  <si>
    <t>899721111</t>
  </si>
  <si>
    <t>44</t>
  </si>
  <si>
    <t>-1209678171</t>
  </si>
  <si>
    <t>poklop litinový šoupátkový pro zemní soupravy osazení do terénu a do vozovky</t>
  </si>
  <si>
    <t>42291352</t>
  </si>
  <si>
    <t>43</t>
  </si>
  <si>
    <t>https://podminky.urs.cz/item/CS_URS_2023_01/899401112</t>
  </si>
  <si>
    <t>1388653973</t>
  </si>
  <si>
    <t>Osazení poklopů litinových šoupátkových</t>
  </si>
  <si>
    <t>899401112</t>
  </si>
  <si>
    <t>42</t>
  </si>
  <si>
    <t>https://podminky.urs.cz/item/CS_URS_2023_01/879161111</t>
  </si>
  <si>
    <t>-158582649</t>
  </si>
  <si>
    <t>Montáž napojení vodovodní přípojky v otevřeném výkopu DN 25</t>
  </si>
  <si>
    <t>879161111</t>
  </si>
  <si>
    <t>41</t>
  </si>
  <si>
    <t>729953804</t>
  </si>
  <si>
    <t>trubka vodovodní PE100 PN 16 SDR11 32x3,0mm</t>
  </si>
  <si>
    <t>28613110</t>
  </si>
  <si>
    <t>40</t>
  </si>
  <si>
    <t>61</t>
  </si>
  <si>
    <t>https://podminky.urs.cz/item/CS_URS_2023_01/871161211</t>
  </si>
  <si>
    <t>1485452684</t>
  </si>
  <si>
    <t>Montáž vodovodního potrubí z plastů v otevřeném výkopu z polyetylenu PE 100 svařovaných elektrotvarovkou SDR 11/PN16 D 32 x 3,0 mm</t>
  </si>
  <si>
    <t>871161211</t>
  </si>
  <si>
    <t>39</t>
  </si>
  <si>
    <t>False</t>
  </si>
  <si>
    <t>45,615763546798*1,015 'Přepočtené koeficientem množství</t>
  </si>
  <si>
    <t>-1173804884</t>
  </si>
  <si>
    <t>trubka vodovodní PE100 PN 16 SDR11 25x2,3mm</t>
  </si>
  <si>
    <t>28613109</t>
  </si>
  <si>
    <t>38</t>
  </si>
  <si>
    <t>25,3+2</t>
  </si>
  <si>
    <t>17+2</t>
  </si>
  <si>
    <t>-1257771241</t>
  </si>
  <si>
    <t>Montáž vodovodního potrubí z plastů v otevřeném výkopu z polyetylenu PE 100 svařovaných elektrotvarovkou SDR 11/PN16 D 25 x 2,3 mm</t>
  </si>
  <si>
    <t>8X01</t>
  </si>
  <si>
    <t>37</t>
  </si>
  <si>
    <t>1969513758</t>
  </si>
  <si>
    <t>nerezový výdejní sloupek se 4 vodami vč. kotevní konstrukce</t>
  </si>
  <si>
    <t>8X04</t>
  </si>
  <si>
    <t>36</t>
  </si>
  <si>
    <t>848141955</t>
  </si>
  <si>
    <t>nerezový výdejní sloupek se 2 vodami vč. kotevní konstrukce</t>
  </si>
  <si>
    <t>8X03</t>
  </si>
  <si>
    <t>35</t>
  </si>
  <si>
    <t>P</t>
  </si>
  <si>
    <t xml:space="preserve">Poznámka k položce:_x000D_
V ceně je zahrnuto zabetonování a ukotvení sloupku. </t>
  </si>
  <si>
    <t>-1583025143</t>
  </si>
  <si>
    <t>Montáž nerezových výdejních sloupků</t>
  </si>
  <si>
    <t>8X05</t>
  </si>
  <si>
    <t>34</t>
  </si>
  <si>
    <t>https://podminky.urs.cz/item/CS_URS_2023_01/879171111</t>
  </si>
  <si>
    <t>-612263277</t>
  </si>
  <si>
    <t>Montáž napojení vodovodní přípojky v otevřeném výkopu DN 32</t>
  </si>
  <si>
    <t>879171111</t>
  </si>
  <si>
    <t>33</t>
  </si>
  <si>
    <t>1500717238</t>
  </si>
  <si>
    <t>koleno 90° svěrné kompozitní pro PE potrubí d25</t>
  </si>
  <si>
    <t>63126216</t>
  </si>
  <si>
    <t>-1820702692</t>
  </si>
  <si>
    <t>koleno 90° svěrné kompozitní pro PE potrubí d32</t>
  </si>
  <si>
    <t>63126217</t>
  </si>
  <si>
    <t>31</t>
  </si>
  <si>
    <t>-1840175972</t>
  </si>
  <si>
    <t>t-kus 90° svěrný kompozitní pro PE potrubí d25</t>
  </si>
  <si>
    <t>63126222</t>
  </si>
  <si>
    <t>30</t>
  </si>
  <si>
    <t>474516074</t>
  </si>
  <si>
    <t>t-kus 90° svěrný litinový redukovaný pro PE potrubí d32-25</t>
  </si>
  <si>
    <t>55251920</t>
  </si>
  <si>
    <t>29</t>
  </si>
  <si>
    <t>-162642670</t>
  </si>
  <si>
    <t>spojka svěrná kompozitní přímá pro PE potrubí d25</t>
  </si>
  <si>
    <t>63126201</t>
  </si>
  <si>
    <t>28</t>
  </si>
  <si>
    <t>396636271</t>
  </si>
  <si>
    <t>spojka svěrná kompozitní redukovaná pro PE potrubí d32-25</t>
  </si>
  <si>
    <t>63126207</t>
  </si>
  <si>
    <t>27</t>
  </si>
  <si>
    <t>-500702778</t>
  </si>
  <si>
    <t>spojka svěrná kompozitní redukovaná pro PE potrubí d25-20</t>
  </si>
  <si>
    <t>63126206</t>
  </si>
  <si>
    <t>26</t>
  </si>
  <si>
    <t>1754298214</t>
  </si>
  <si>
    <t xml:space="preserve">Montáž tvarovek na vodovodním plastovém potrubí z polyetylenu PE 100 litinových </t>
  </si>
  <si>
    <t>8X02</t>
  </si>
  <si>
    <t>25</t>
  </si>
  <si>
    <t>(PI*0,2*0,2*0,6)</t>
  </si>
  <si>
    <t>-2049886515</t>
  </si>
  <si>
    <t>m3</t>
  </si>
  <si>
    <t>Výplň šachty kamenivem fr. 16-32</t>
  </si>
  <si>
    <t>8X07</t>
  </si>
  <si>
    <t>24</t>
  </si>
  <si>
    <t>1352513344</t>
  </si>
  <si>
    <t>roura šachtová PP korugovaná dno DN 400 dl 2m</t>
  </si>
  <si>
    <t>28661003</t>
  </si>
  <si>
    <t>23</t>
  </si>
  <si>
    <t>1114344184</t>
  </si>
  <si>
    <t>Osazení šachty kruhové z PP samonosné pro běžné zatížení D do 1,0 m hl do 2 m</t>
  </si>
  <si>
    <t>8X06</t>
  </si>
  <si>
    <t>22</t>
  </si>
  <si>
    <t>Poznámka k položce:_x000D_
V příslušných cenách jsou započteny i náklady na:
_x000D_
a) vyrovnávací násypnou vrstvu ze štěrkopísku tl. 100 mm,
_x000D_
b) dodání a montáž teleskopu a poklopu,
_x000D_
c) napojení stávajícího potrubí.</t>
  </si>
  <si>
    <t>https://podminky.urs.cz/item/CS_URS_2023_01/894812063</t>
  </si>
  <si>
    <t>455956029</t>
  </si>
  <si>
    <t>Šachta z polypropylenu PP DN 400 poklop litinový (pro třídu zatížení) plný do teleskopické trubky (D400)</t>
  </si>
  <si>
    <t>894812063</t>
  </si>
  <si>
    <t>21</t>
  </si>
  <si>
    <t>-1770961695</t>
  </si>
  <si>
    <t>pás navrtávací se závitovým výstupem z tvárné litiny pro vodovodní PE a PVC potrubí 63-5/4”</t>
  </si>
  <si>
    <t>42273539</t>
  </si>
  <si>
    <t>20</t>
  </si>
  <si>
    <t>-745768191</t>
  </si>
  <si>
    <t>pás navrtávací se závitovým výstupem z tvárné litiny pro vodovodní PE a PVC potrubí 63-1”</t>
  </si>
  <si>
    <t>42273537</t>
  </si>
  <si>
    <t>19</t>
  </si>
  <si>
    <t>https://podminky.urs.cz/item/CS_URS_2023_01/891239111</t>
  </si>
  <si>
    <t>820721688</t>
  </si>
  <si>
    <t>Montáž vodovodních armatur na potrubí navrtávacích pasů, na potrubí z trub litinových, ocelových nebo plastických hmot DN 65</t>
  </si>
  <si>
    <t>891239111</t>
  </si>
  <si>
    <t>18</t>
  </si>
  <si>
    <t>2083546298</t>
  </si>
  <si>
    <t>šoupátko domovní přípojky litinové ISO hrdlo PN16 25x25</t>
  </si>
  <si>
    <t>42221557</t>
  </si>
  <si>
    <t>17</t>
  </si>
  <si>
    <t>https://podminky.urs.cz/item/CS_URS_2023_01/891161324</t>
  </si>
  <si>
    <t>-1386925759</t>
  </si>
  <si>
    <t>Montáž vodovodních armatur na potrubí šoupátek pro domovní přípojky s nástrčnými ISO konci PN16 DN 25</t>
  </si>
  <si>
    <t>891161324</t>
  </si>
  <si>
    <t>-86659660</t>
  </si>
  <si>
    <t>šoupátko domovní přípojky litinové ISO hrdlo PN16 32x32</t>
  </si>
  <si>
    <t>42221558</t>
  </si>
  <si>
    <t>15</t>
  </si>
  <si>
    <t>https://podminky.urs.cz/item/CS_URS_2023_01/891171324</t>
  </si>
  <si>
    <t>-286626875</t>
  </si>
  <si>
    <t>Montáž vodovodních armatur na potrubí šoupátek pro domovní přípojky s nástrčnými ISO konci PN16 DN 32</t>
  </si>
  <si>
    <t>891171324</t>
  </si>
  <si>
    <t>14</t>
  </si>
  <si>
    <t>Trubní vedení</t>
  </si>
  <si>
    <t>14,2</t>
  </si>
  <si>
    <t>64,8*0,8*0,15</t>
  </si>
  <si>
    <t>42,5*1*0,15</t>
  </si>
  <si>
    <t>https://podminky.urs.cz/item/CS_URS_2023_01/451573111</t>
  </si>
  <si>
    <t>1866695729</t>
  </si>
  <si>
    <t>Lože pod potrubí, stoky a drobné objekty v otevřeném výkopu z písku a štěrkopísku do 63 mm</t>
  </si>
  <si>
    <t>451573111</t>
  </si>
  <si>
    <t>13</t>
  </si>
  <si>
    <t>Vodorovné konstrukce</t>
  </si>
  <si>
    <t>31,2*2 'Přepočtené koeficientem množství</t>
  </si>
  <si>
    <t>626090858</t>
  </si>
  <si>
    <t>štěrkopísek frakce 0/16</t>
  </si>
  <si>
    <t>58337302</t>
  </si>
  <si>
    <t>12</t>
  </si>
  <si>
    <t>31,2</t>
  </si>
  <si>
    <t>64,8*0,8*0,33</t>
  </si>
  <si>
    <t>42,5*1*0,33</t>
  </si>
  <si>
    <t>https://podminky.urs.cz/item/CS_URS_2023_01/175111101</t>
  </si>
  <si>
    <t>1600207634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</si>
  <si>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</si>
  <si>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175111101</t>
  </si>
  <si>
    <t>11</t>
  </si>
  <si>
    <t>"obsyp" -31,2</t>
  </si>
  <si>
    <t>"lože" -14,2</t>
  </si>
  <si>
    <t>"výkop" 125,4+0,251</t>
  </si>
  <si>
    <t>https://podminky.urs.cz/item/CS_URS_2023_01/174111103</t>
  </si>
  <si>
    <t>2096860509</t>
  </si>
  <si>
    <t>Zásyp sypaninou z jakékoliv horniny ručně s uložením výkopku ve vrstvách se zhutněním zářezů se šikmými stěnami pro podzemní vedení a kolem objektů zřízených v těchto zářezech</t>
  </si>
  <si>
    <t>174111103</t>
  </si>
  <si>
    <t>10</t>
  </si>
  <si>
    <t>https://podminky.urs.cz/item/CS_URS_2023_01/171251201</t>
  </si>
  <si>
    <t>-1419580674</t>
  </si>
  <si>
    <t>Uložení sypaniny na skládky nebo meziskládky bez hutnění s upravením uložené sypaniny do předepsaného tvaru</t>
  </si>
  <si>
    <t>171251201</t>
  </si>
  <si>
    <t>9</t>
  </si>
  <si>
    <t>https://podminky.urs.cz/item/CS_URS_2023_01/162751114</t>
  </si>
  <si>
    <t>1773316521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</si>
  <si>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</si>
  <si>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162751114</t>
  </si>
  <si>
    <t>45,4</t>
  </si>
  <si>
    <t>do 20 m</t>
  </si>
  <si>
    <t>https://podminky.urs.cz/item/CS_URS_2023_01/162211319</t>
  </si>
  <si>
    <t>800401638</t>
  </si>
  <si>
    <t>Příplatek k vodorovnému přemístění výkopku z horniny třídy těžitelnosti I skupiny 1 až 3 stavebním kolečkem za každých dalších 10 m</t>
  </si>
  <si>
    <t>162211319</t>
  </si>
  <si>
    <t>7</t>
  </si>
  <si>
    <t>"obsyp" 31,2</t>
  </si>
  <si>
    <t>"lože" 14,2</t>
  </si>
  <si>
    <t>přesun hmot</t>
  </si>
  <si>
    <t>https://podminky.urs.cz/item/CS_URS_2023_01/162211311</t>
  </si>
  <si>
    <t>-1885798410</t>
  </si>
  <si>
    <t>Vodorovné přemístění výkopku nebo sypaniny stavebním kolečkem s vyprázdněním kolečka na hromady nebo do dopravního prostředku na vzdálenost do 10 m z horniny třídy těžitelnosti I, skupiny 1 až 3</t>
  </si>
  <si>
    <t>162211311</t>
  </si>
  <si>
    <t>6</t>
  </si>
  <si>
    <t>https://podminky.urs.cz/item/CS_URS_2023_01/151101111</t>
  </si>
  <si>
    <t>312375779</t>
  </si>
  <si>
    <t>m2</t>
  </si>
  <si>
    <t>Odstranění pažení a rozepření stěn rýh pro podzemní vedení s uložením materiálu na vzdálenost do 3 m od kraje výkopu příložné, hloubky do 2 m</t>
  </si>
  <si>
    <t>151101111</t>
  </si>
  <si>
    <t>5</t>
  </si>
  <si>
    <t>10*1,5</t>
  </si>
  <si>
    <t>u stávajících stromů</t>
  </si>
  <si>
    <t>https://podminky.urs.cz/item/CS_URS_2023_01/151101101</t>
  </si>
  <si>
    <t>-2062524237</t>
  </si>
  <si>
    <t>Zřízení pažení a rozepření stěn rýh pro podzemní vedení příložné pro jakoukoliv mezerovitost, hloubky do 2 m</t>
  </si>
  <si>
    <t>151101101</t>
  </si>
  <si>
    <t>(PI*0,2*0,2*2)</t>
  </si>
  <si>
    <t>vypouštěcí šachta</t>
  </si>
  <si>
    <t>https://podminky.urs.cz/item/CS_URS_2023_01/133212811</t>
  </si>
  <si>
    <t>-234122757</t>
  </si>
  <si>
    <t>Hloubení nezapažených šachet ručně v horninách třídy těžitelnosti I skupiny 3, půdorysná plocha výkopu do 4 m2</t>
  </si>
  <si>
    <t>133212811</t>
  </si>
  <si>
    <t>3</t>
  </si>
  <si>
    <t>https://podminky.urs.cz/item/CS_URS_2023_01/129001101</t>
  </si>
  <si>
    <t>291367848</t>
  </si>
  <si>
    <t>Příplatek k cenám vykopávek za ztížení vykopávky v blízkosti podzemního vedení nebo výbušnin v horninách jakékoliv třídy</t>
  </si>
  <si>
    <t>129001101</t>
  </si>
  <si>
    <t>(((1,1+0,8)/2*1,5))*88</t>
  </si>
  <si>
    <t>https://podminky.urs.cz/item/CS_URS_2023_01/123252104</t>
  </si>
  <si>
    <t>1753439691</t>
  </si>
  <si>
    <t>Vykopávky zářezů se šikmými stěnami pro podzemní vedení strojně v hornině třídy těžitelnosti I skupiny 3 přes 100 do 500 m3</t>
  </si>
  <si>
    <t>123252104</t>
  </si>
  <si>
    <t>Zemní práce</t>
  </si>
  <si>
    <t>Práce a dodávky HSV</t>
  </si>
  <si>
    <t>HSV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</si>
  <si>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</si>
  <si>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</si>
  <si>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</si>
  <si>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</si>
  <si>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</si>
  <si>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</si>
  <si>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</si>
  <si>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</si>
  <si>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DPH</t>
  </si>
  <si>
    <t>Cenová soustava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</si>
  <si>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</si>
  <si>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</si>
  <si>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</si>
  <si>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</si>
  <si>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</si>
  <si>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</si>
  <si>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</si>
  <si>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</si>
  <si>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</si>
  <si>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Uchazeč:</t>
  </si>
  <si>
    <t>Projektant:</t>
  </si>
  <si>
    <t>Zadavatel:</t>
  </si>
  <si>
    <t>Datum:</t>
  </si>
  <si>
    <t>Místo:</t>
  </si>
  <si>
    <t>Objekt:</t>
  </si>
  <si>
    <t>Stavba:</t>
  </si>
  <si>
    <t>SOUPIS PRACÍ</t>
  </si>
  <si>
    <t xml:space="preserve">    722 - Zdravotechnika - vnitřní vodovod</t>
  </si>
  <si>
    <t>PSV - Práce a dodávky PSV</t>
  </si>
  <si>
    <t xml:space="preserve">    998 - Přesun hmot</t>
  </si>
  <si>
    <t xml:space="preserve">    8 - Trubní vedení</t>
  </si>
  <si>
    <t xml:space="preserve">    4 - Vodorovné konstrukce</t>
  </si>
  <si>
    <t xml:space="preserve">    1 - Zemní práce</t>
  </si>
  <si>
    <t>HSV - Práce a dodávky HSV</t>
  </si>
  <si>
    <t>Náklady stavby celkem</t>
  </si>
  <si>
    <t>Kód dílu - Popis</t>
  </si>
  <si>
    <t>REKAPITULACE ČLENĚNÍ SOUPISU PRACÍ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</si>
  <si>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</si>
  <si>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</si>
  <si>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</si>
  <si>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</si>
  <si>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</si>
  <si>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</si>
  <si>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</si>
  <si>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Výše daně</t>
  </si>
  <si>
    <t>Sazba daně</t>
  </si>
  <si>
    <t>Základ daně</t>
  </si>
  <si>
    <t>Cena bez DPH</t>
  </si>
  <si>
    <t>Poznámka:</t>
  </si>
  <si>
    <t>DIČ:</t>
  </si>
  <si>
    <t>Agroprojek Jihlava, spol.s.r.o.</t>
  </si>
  <si>
    <t>49974424</t>
  </si>
  <si>
    <t>IČ:</t>
  </si>
  <si>
    <t>EKOLTES Hranice, a.s.</t>
  </si>
  <si>
    <t>61974919</t>
  </si>
  <si>
    <t>Hranice</t>
  </si>
  <si>
    <t>CC-CZ:</t>
  </si>
  <si>
    <t>KSO:</t>
  </si>
  <si>
    <t>IO 302 - Areálové vodovodní přípojky</t>
  </si>
  <si>
    <t>v ---  níže se nacházejí doplnkové a pomocné údaje k sestavám  --- v</t>
  </si>
  <si>
    <t>KRYCÍ LIST SOUPISU PRACÍ</t>
  </si>
  <si>
    <t>{5900fd8f-f4f4-4c9f-85b9-a1b1fb376411}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</si>
</sst>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"/>
    <numFmt numFmtId="166" formatCode="dd\.mm\.yyyy"/>
    <numFmt numFmtId="167" formatCode="#,##0.00%"/>
  </numFmts>
  <fonts count="28" x14ac:knownFonts="1">
    <font>
      <sz val="8"/>
      <name val="Arial CE"/>
      <family val="2"/>
    </font>
    <font>
      <u/>
      <sz val="11"/>
      <color theme="10"/>
      <name val="Calibri"/>
      <scheme val="minor"/>
    </font>
    <font>
      <i/>
      <u/>
      <sz val="7"/>
      <color rgb="FF979797"/>
      <name val="Calibri"/>
      <scheme val="minor"/>
    </font>
    <font>
      <sz val="7"/>
      <color rgb="FF979797"/>
      <name val="Arial CE"/>
    </font>
    <font>
      <sz val="9"/>
      <name val="Arial CE"/>
    </font>
    <font>
      <sz val="9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sz val="8"/>
      <color rgb="FFFF0000"/>
      <name val="Arial CE"/>
    </font>
    <font>
      <sz val="7"/>
      <color rgb="FF969696"/>
      <name val="Arial CE"/>
    </font>
    <font>
      <sz val="8"/>
      <color rgb="FF505050"/>
      <name val="Arial CE"/>
    </font>
    <font>
      <i/>
      <sz val="7"/>
      <color rgb="FF969696"/>
      <name val="Arial CE"/>
    </font>
    <font>
      <sz val="8"/>
      <color rgb="FF800080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2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3366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2" borderId="9" xfId="0" applyNumberFormat="1" applyFont="1" applyFill="1" applyBorder="1" applyAlignment="1" applyProtection="1">
      <alignment vertical="center"/>
      <protection locked="0"/>
    </xf>
    <xf numFmtId="165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6" fillId="2" borderId="9" xfId="0" applyNumberFormat="1" applyFont="1" applyFill="1" applyBorder="1" applyAlignment="1" applyProtection="1">
      <alignment vertical="center"/>
      <protection locked="0"/>
    </xf>
    <xf numFmtId="165" fontId="6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7" xfId="0" applyNumberFormat="1" applyFont="1" applyBorder="1"/>
    <xf numFmtId="164" fontId="8" fillId="0" borderId="0" xfId="0" applyNumberFormat="1" applyFont="1"/>
    <xf numFmtId="0" fontId="8" fillId="0" borderId="8" xfId="0" applyFont="1" applyBorder="1"/>
    <xf numFmtId="0" fontId="8" fillId="0" borderId="1" xfId="0" applyFont="1" applyBorder="1"/>
    <xf numFmtId="4" fontId="9" fillId="0" borderId="0" xfId="0" applyNumberFormat="1" applyFont="1"/>
    <xf numFmtId="0" fontId="8" fillId="0" borderId="0" xfId="0" applyFont="1" applyProtection="1">
      <protection locked="0"/>
    </xf>
    <xf numFmtId="0" fontId="9" fillId="0" borderId="0" xfId="0" applyFont="1" applyAlignment="1">
      <alignment horizontal="left"/>
    </xf>
    <xf numFmtId="4" fontId="10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164" fontId="17" fillId="0" borderId="10" xfId="0" applyNumberFormat="1" applyFont="1" applyBorder="1"/>
    <xf numFmtId="0" fontId="0" fillId="0" borderId="11" xfId="0" applyBorder="1" applyAlignment="1">
      <alignment vertical="center"/>
    </xf>
    <xf numFmtId="164" fontId="17" fillId="0" borderId="11" xfId="0" applyNumberFormat="1" applyFont="1" applyBorder="1"/>
    <xf numFmtId="0" fontId="0" fillId="0" borderId="12" xfId="0" applyBorder="1" applyAlignment="1">
      <alignment vertical="center"/>
    </xf>
    <xf numFmtId="4" fontId="18" fillId="0" borderId="0" xfId="0" applyNumberFormat="1" applyFont="1"/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3" borderId="18" xfId="0" applyFill="1" applyBorder="1" applyAlignment="1">
      <alignment vertical="center"/>
    </xf>
    <xf numFmtId="4" fontId="24" fillId="3" borderId="19" xfId="0" applyNumberFormat="1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167" fontId="20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2" borderId="0" xfId="0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0" fontId="19" fillId="2" borderId="0" xfId="0" applyFont="1" applyFill="1" applyAlignment="1" applyProtection="1">
      <alignment horizontal="left" vertical="center"/>
      <protection locked="0"/>
    </xf>
    <xf numFmtId="0" fontId="0" fillId="0" borderId="1" xfId="0" applyBorder="1"/>
    <xf numFmtId="0" fontId="27" fillId="0" borderId="0" xfId="0" applyFont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0" xfId="0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7F85DF82-B58A-4839-9798-FE7A753EABC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dvornik\Documents\Projekty,%20realizace\Zpevn&#283;n&#233;%20plochy\2206803%20-%20Hranice,%20&#218;prava%20zpevn&#283;n&#253;ch%20ploch%20are&#225;lu%20koupali&#353;t&#283;%20%5bzad&#225;n&#237;%5d.xlsx" TargetMode="External"/><Relationship Id="rId1" Type="http://schemas.openxmlformats.org/officeDocument/2006/relationships/externalLinkPath" Target="/Users/Nadvornik/Documents/Projekty,%20realizace/Zpevn&#283;n&#233;%20plochy/2206803%20-%20Hranice,%20&#218;prava%20zpevn&#283;n&#253;ch%20ploch%20are&#225;lu%20koupali&#353;t&#283;%20%5bzad&#225;n&#237;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IO 101 - Úprava zpevněnýc..."/>
      <sheetName val="IO 301 - Nakládání s dešť..."/>
      <sheetName val="IO 303 - Areálová přípojk..."/>
      <sheetName val="IO 401 - Kabelová trasa N..."/>
      <sheetName val="IO 801 - Vegetační úpravy"/>
      <sheetName val="VON - Vedlejší a ostatní ..."/>
      <sheetName val="Pokyny pro vyplnění"/>
    </sheetNames>
    <sheetDataSet>
      <sheetData sheetId="0">
        <row r="6">
          <cell r="K6" t="str">
            <v>Hranice, Úprava zpevněných ploch areálu koupaliště</v>
          </cell>
        </row>
        <row r="8">
          <cell r="AN8" t="str">
            <v>17. 8. 2023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14" TargetMode="External"/><Relationship Id="rId13" Type="http://schemas.openxmlformats.org/officeDocument/2006/relationships/hyperlink" Target="https://podminky.urs.cz/item/CS_URS_2023_01/891171324" TargetMode="External"/><Relationship Id="rId18" Type="http://schemas.openxmlformats.org/officeDocument/2006/relationships/hyperlink" Target="https://podminky.urs.cz/item/CS_URS_2023_01/871161211" TargetMode="External"/><Relationship Id="rId26" Type="http://schemas.openxmlformats.org/officeDocument/2006/relationships/hyperlink" Target="https://podminky.urs.cz/item/CS_URS_2023_01/722290215" TargetMode="External"/><Relationship Id="rId3" Type="http://schemas.openxmlformats.org/officeDocument/2006/relationships/hyperlink" Target="https://podminky.urs.cz/item/CS_URS_2023_01/133212811" TargetMode="External"/><Relationship Id="rId21" Type="http://schemas.openxmlformats.org/officeDocument/2006/relationships/hyperlink" Target="https://podminky.urs.cz/item/CS_URS_2023_01/899721111" TargetMode="External"/><Relationship Id="rId7" Type="http://schemas.openxmlformats.org/officeDocument/2006/relationships/hyperlink" Target="https://podminky.urs.cz/item/CS_URS_2023_01/162211319" TargetMode="External"/><Relationship Id="rId12" Type="http://schemas.openxmlformats.org/officeDocument/2006/relationships/hyperlink" Target="https://podminky.urs.cz/item/CS_URS_2023_01/451573111" TargetMode="External"/><Relationship Id="rId17" Type="http://schemas.openxmlformats.org/officeDocument/2006/relationships/hyperlink" Target="https://podminky.urs.cz/item/CS_URS_2023_01/879171111" TargetMode="External"/><Relationship Id="rId25" Type="http://schemas.openxmlformats.org/officeDocument/2006/relationships/hyperlink" Target="https://podminky.urs.cz/item/CS_URS_2023_01/722219191" TargetMode="External"/><Relationship Id="rId2" Type="http://schemas.openxmlformats.org/officeDocument/2006/relationships/hyperlink" Target="https://podminky.urs.cz/item/CS_URS_2023_01/129001101" TargetMode="External"/><Relationship Id="rId16" Type="http://schemas.openxmlformats.org/officeDocument/2006/relationships/hyperlink" Target="https://podminky.urs.cz/item/CS_URS_2023_01/894812063" TargetMode="External"/><Relationship Id="rId20" Type="http://schemas.openxmlformats.org/officeDocument/2006/relationships/hyperlink" Target="https://podminky.urs.cz/item/CS_URS_2023_01/899401112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podminky.urs.cz/item/CS_URS_2023_01/123252104" TargetMode="External"/><Relationship Id="rId6" Type="http://schemas.openxmlformats.org/officeDocument/2006/relationships/hyperlink" Target="https://podminky.urs.cz/item/CS_URS_2023_01/162211311" TargetMode="External"/><Relationship Id="rId11" Type="http://schemas.openxmlformats.org/officeDocument/2006/relationships/hyperlink" Target="https://podminky.urs.cz/item/CS_URS_2023_01/175111101" TargetMode="External"/><Relationship Id="rId24" Type="http://schemas.openxmlformats.org/officeDocument/2006/relationships/hyperlink" Target="https://podminky.urs.cz/item/CS_URS_2023_01/998276124" TargetMode="External"/><Relationship Id="rId5" Type="http://schemas.openxmlformats.org/officeDocument/2006/relationships/hyperlink" Target="https://podminky.urs.cz/item/CS_URS_2023_01/151101111" TargetMode="External"/><Relationship Id="rId15" Type="http://schemas.openxmlformats.org/officeDocument/2006/relationships/hyperlink" Target="https://podminky.urs.cz/item/CS_URS_2023_01/891239111" TargetMode="External"/><Relationship Id="rId23" Type="http://schemas.openxmlformats.org/officeDocument/2006/relationships/hyperlink" Target="https://podminky.urs.cz/item/CS_URS_2023_01/998276101" TargetMode="External"/><Relationship Id="rId28" Type="http://schemas.openxmlformats.org/officeDocument/2006/relationships/hyperlink" Target="https://podminky.urs.cz/item/CS_URS_2023_01/998722101" TargetMode="External"/><Relationship Id="rId10" Type="http://schemas.openxmlformats.org/officeDocument/2006/relationships/hyperlink" Target="https://podminky.urs.cz/item/CS_URS_2023_01/174111103" TargetMode="External"/><Relationship Id="rId19" Type="http://schemas.openxmlformats.org/officeDocument/2006/relationships/hyperlink" Target="https://podminky.urs.cz/item/CS_URS_2023_01/879161111" TargetMode="External"/><Relationship Id="rId4" Type="http://schemas.openxmlformats.org/officeDocument/2006/relationships/hyperlink" Target="https://podminky.urs.cz/item/CS_URS_2023_01/15110110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891161324" TargetMode="External"/><Relationship Id="rId22" Type="http://schemas.openxmlformats.org/officeDocument/2006/relationships/hyperlink" Target="https://podminky.urs.cz/item/CS_URS_2023_01/899914111" TargetMode="External"/><Relationship Id="rId27" Type="http://schemas.openxmlformats.org/officeDocument/2006/relationships/hyperlink" Target="https://podminky.urs.cz/item/CS_URS_2023_01/722290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E20B-58D2-42C3-93FF-4B73DDA66F52}">
  <sheetPr>
    <pageSetUpPr fitToPage="1"/>
  </sheetPr>
  <dimension ref="B2:BM211"/>
  <sheetViews>
    <sheetView showGridLines="0" tabSelected="1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 x14ac:dyDescent="0.2"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AT2" s="5" t="s">
        <v>360</v>
      </c>
    </row>
    <row r="3" spans="2:46" ht="6.9" customHeight="1" x14ac:dyDescent="0.2">
      <c r="B3" s="139"/>
      <c r="C3" s="138"/>
      <c r="D3" s="138"/>
      <c r="E3" s="138"/>
      <c r="F3" s="138"/>
      <c r="G3" s="138"/>
      <c r="H3" s="138"/>
      <c r="I3" s="138"/>
      <c r="J3" s="138"/>
      <c r="K3" s="138"/>
      <c r="L3" s="136"/>
      <c r="AT3" s="5" t="s">
        <v>0</v>
      </c>
    </row>
    <row r="4" spans="2:46" ht="24.9" customHeight="1" x14ac:dyDescent="0.2">
      <c r="B4" s="136"/>
      <c r="D4" s="101" t="s">
        <v>359</v>
      </c>
      <c r="L4" s="136"/>
      <c r="M4" s="137" t="s">
        <v>358</v>
      </c>
      <c r="AT4" s="5" t="s">
        <v>101</v>
      </c>
    </row>
    <row r="5" spans="2:46" ht="6.9" customHeight="1" x14ac:dyDescent="0.2">
      <c r="B5" s="136"/>
      <c r="L5" s="136"/>
    </row>
    <row r="6" spans="2:46" ht="12" customHeight="1" x14ac:dyDescent="0.2">
      <c r="B6" s="136"/>
      <c r="D6" s="94" t="s">
        <v>324</v>
      </c>
      <c r="L6" s="136"/>
    </row>
    <row r="7" spans="2:46" ht="16.5" customHeight="1" x14ac:dyDescent="0.2">
      <c r="B7" s="136"/>
      <c r="E7" s="100" t="str">
        <f>'[1]Rekapitulace stavby'!K6</f>
        <v>Hranice, Úprava zpevněných ploch areálu koupaliště</v>
      </c>
      <c r="F7" s="99"/>
      <c r="G7" s="99"/>
      <c r="H7" s="99"/>
      <c r="L7" s="136"/>
    </row>
    <row r="8" spans="2:46" s="1" customFormat="1" ht="12" customHeight="1" x14ac:dyDescent="0.2">
      <c r="B8" s="2"/>
      <c r="D8" s="94" t="s">
        <v>323</v>
      </c>
      <c r="L8" s="2"/>
    </row>
    <row r="9" spans="2:46" s="1" customFormat="1" ht="16.5" customHeight="1" x14ac:dyDescent="0.2">
      <c r="B9" s="2"/>
      <c r="E9" s="98" t="s">
        <v>357</v>
      </c>
      <c r="F9" s="97"/>
      <c r="G9" s="97"/>
      <c r="H9" s="97"/>
      <c r="L9" s="2"/>
    </row>
    <row r="10" spans="2:46" s="1" customFormat="1" x14ac:dyDescent="0.2">
      <c r="B10" s="2"/>
      <c r="L10" s="2"/>
    </row>
    <row r="11" spans="2:46" s="1" customFormat="1" ht="12" customHeight="1" x14ac:dyDescent="0.2">
      <c r="B11" s="2"/>
      <c r="D11" s="94" t="s">
        <v>356</v>
      </c>
      <c r="F11" s="95" t="s">
        <v>9</v>
      </c>
      <c r="I11" s="94" t="s">
        <v>355</v>
      </c>
      <c r="J11" s="95" t="s">
        <v>9</v>
      </c>
      <c r="L11" s="2"/>
    </row>
    <row r="12" spans="2:46" s="1" customFormat="1" ht="12" customHeight="1" x14ac:dyDescent="0.2">
      <c r="B12" s="2"/>
      <c r="D12" s="94" t="s">
        <v>322</v>
      </c>
      <c r="F12" s="95" t="s">
        <v>354</v>
      </c>
      <c r="I12" s="94" t="s">
        <v>321</v>
      </c>
      <c r="J12" s="96" t="str">
        <f>'[1]Rekapitulace stavby'!AN8</f>
        <v>17. 8. 2023</v>
      </c>
      <c r="L12" s="2"/>
    </row>
    <row r="13" spans="2:46" s="1" customFormat="1" ht="10.8" customHeight="1" x14ac:dyDescent="0.2">
      <c r="B13" s="2"/>
      <c r="L13" s="2"/>
    </row>
    <row r="14" spans="2:46" s="1" customFormat="1" ht="12" customHeight="1" x14ac:dyDescent="0.2">
      <c r="B14" s="2"/>
      <c r="D14" s="94" t="s">
        <v>320</v>
      </c>
      <c r="I14" s="94" t="s">
        <v>351</v>
      </c>
      <c r="J14" s="95" t="s">
        <v>353</v>
      </c>
      <c r="L14" s="2"/>
    </row>
    <row r="15" spans="2:46" s="1" customFormat="1" ht="18" customHeight="1" x14ac:dyDescent="0.2">
      <c r="B15" s="2"/>
      <c r="E15" s="95" t="s">
        <v>352</v>
      </c>
      <c r="I15" s="94" t="s">
        <v>348</v>
      </c>
      <c r="J15" s="95" t="s">
        <v>9</v>
      </c>
      <c r="L15" s="2"/>
    </row>
    <row r="16" spans="2:46" s="1" customFormat="1" ht="6.9" customHeight="1" x14ac:dyDescent="0.2">
      <c r="B16" s="2"/>
      <c r="L16" s="2"/>
    </row>
    <row r="17" spans="2:12" s="1" customFormat="1" ht="12" customHeight="1" x14ac:dyDescent="0.2">
      <c r="B17" s="2"/>
      <c r="D17" s="94" t="s">
        <v>318</v>
      </c>
      <c r="I17" s="94" t="s">
        <v>351</v>
      </c>
      <c r="J17" s="133" t="str">
        <f>'[1]Rekapitulace stavby'!AN13</f>
        <v>Vyplň údaj</v>
      </c>
      <c r="L17" s="2"/>
    </row>
    <row r="18" spans="2:12" s="1" customFormat="1" ht="18" customHeight="1" x14ac:dyDescent="0.2">
      <c r="B18" s="2"/>
      <c r="E18" s="135" t="str">
        <f>'[1]Rekapitulace stavby'!E14</f>
        <v>Vyplň údaj</v>
      </c>
      <c r="F18" s="134"/>
      <c r="G18" s="134"/>
      <c r="H18" s="134"/>
      <c r="I18" s="94" t="s">
        <v>348</v>
      </c>
      <c r="J18" s="133" t="str">
        <f>'[1]Rekapitulace stavby'!AN14</f>
        <v>Vyplň údaj</v>
      </c>
      <c r="L18" s="2"/>
    </row>
    <row r="19" spans="2:12" s="1" customFormat="1" ht="6.9" customHeight="1" x14ac:dyDescent="0.2">
      <c r="B19" s="2"/>
      <c r="L19" s="2"/>
    </row>
    <row r="20" spans="2:12" s="1" customFormat="1" ht="12" customHeight="1" x14ac:dyDescent="0.2">
      <c r="B20" s="2"/>
      <c r="D20" s="94" t="s">
        <v>319</v>
      </c>
      <c r="I20" s="94" t="s">
        <v>351</v>
      </c>
      <c r="J20" s="95" t="s">
        <v>350</v>
      </c>
      <c r="L20" s="2"/>
    </row>
    <row r="21" spans="2:12" s="1" customFormat="1" ht="18" customHeight="1" x14ac:dyDescent="0.2">
      <c r="B21" s="2"/>
      <c r="E21" s="95" t="s">
        <v>349</v>
      </c>
      <c r="I21" s="94" t="s">
        <v>348</v>
      </c>
      <c r="J21" s="95" t="s">
        <v>9</v>
      </c>
      <c r="L21" s="2"/>
    </row>
    <row r="22" spans="2:12" s="1" customFormat="1" ht="6.9" customHeight="1" x14ac:dyDescent="0.2">
      <c r="B22" s="2"/>
      <c r="L22" s="2"/>
    </row>
    <row r="23" spans="2:12" s="1" customFormat="1" ht="12" customHeight="1" x14ac:dyDescent="0.2">
      <c r="B23" s="2"/>
      <c r="D23" s="94" t="s">
        <v>317</v>
      </c>
      <c r="I23" s="94" t="s">
        <v>351</v>
      </c>
      <c r="J23" s="95" t="s">
        <v>350</v>
      </c>
      <c r="L23" s="2"/>
    </row>
    <row r="24" spans="2:12" s="1" customFormat="1" ht="18" customHeight="1" x14ac:dyDescent="0.2">
      <c r="B24" s="2"/>
      <c r="E24" s="95" t="s">
        <v>349</v>
      </c>
      <c r="I24" s="94" t="s">
        <v>348</v>
      </c>
      <c r="J24" s="95" t="s">
        <v>9</v>
      </c>
      <c r="L24" s="2"/>
    </row>
    <row r="25" spans="2:12" s="1" customFormat="1" ht="6.9" customHeight="1" x14ac:dyDescent="0.2">
      <c r="B25" s="2"/>
      <c r="L25" s="2"/>
    </row>
    <row r="26" spans="2:12" s="1" customFormat="1" ht="12" customHeight="1" x14ac:dyDescent="0.2">
      <c r="B26" s="2"/>
      <c r="D26" s="94" t="s">
        <v>347</v>
      </c>
      <c r="L26" s="2"/>
    </row>
    <row r="27" spans="2:12" s="130" customFormat="1" ht="16.5" customHeight="1" x14ac:dyDescent="0.2">
      <c r="B27" s="131"/>
      <c r="E27" s="132" t="s">
        <v>9</v>
      </c>
      <c r="F27" s="132"/>
      <c r="G27" s="132"/>
      <c r="H27" s="132"/>
      <c r="L27" s="131"/>
    </row>
    <row r="28" spans="2:12" s="1" customFormat="1" ht="6.9" customHeight="1" x14ac:dyDescent="0.2">
      <c r="B28" s="2"/>
      <c r="L28" s="2"/>
    </row>
    <row r="29" spans="2:12" s="1" customFormat="1" ht="6.9" customHeight="1" x14ac:dyDescent="0.2">
      <c r="B29" s="2"/>
      <c r="D29" s="79"/>
      <c r="E29" s="79"/>
      <c r="F29" s="79"/>
      <c r="G29" s="79"/>
      <c r="H29" s="79"/>
      <c r="I29" s="79"/>
      <c r="J29" s="79"/>
      <c r="K29" s="79"/>
      <c r="L29" s="2"/>
    </row>
    <row r="30" spans="2:12" s="1" customFormat="1" ht="25.35" customHeight="1" x14ac:dyDescent="0.2">
      <c r="B30" s="2"/>
      <c r="D30" s="129" t="s">
        <v>346</v>
      </c>
      <c r="J30" s="114">
        <f>ROUND(J86, 2)</f>
        <v>0</v>
      </c>
      <c r="L30" s="2"/>
    </row>
    <row r="31" spans="2:12" s="1" customFormat="1" ht="6.9" customHeight="1" x14ac:dyDescent="0.2">
      <c r="B31" s="2"/>
      <c r="D31" s="79"/>
      <c r="E31" s="79"/>
      <c r="F31" s="79"/>
      <c r="G31" s="79"/>
      <c r="H31" s="79"/>
      <c r="I31" s="79"/>
      <c r="J31" s="79"/>
      <c r="K31" s="79"/>
      <c r="L31" s="2"/>
    </row>
    <row r="32" spans="2:12" s="1" customFormat="1" ht="14.4" customHeight="1" x14ac:dyDescent="0.2">
      <c r="B32" s="2"/>
      <c r="F32" s="128" t="s">
        <v>345</v>
      </c>
      <c r="I32" s="128" t="s">
        <v>344</v>
      </c>
      <c r="J32" s="128" t="s">
        <v>343</v>
      </c>
      <c r="L32" s="2"/>
    </row>
    <row r="33" spans="2:12" s="1" customFormat="1" ht="14.4" customHeight="1" x14ac:dyDescent="0.2">
      <c r="B33" s="2"/>
      <c r="D33" s="127" t="s">
        <v>307</v>
      </c>
      <c r="E33" s="94" t="s">
        <v>8</v>
      </c>
      <c r="F33" s="125">
        <f>ROUND((SUM(BE86:BE210)),  2)</f>
        <v>0</v>
      </c>
      <c r="I33" s="126">
        <v>0.21</v>
      </c>
      <c r="J33" s="125">
        <f>ROUND(((SUM(BE86:BE210))*I33),  2)</f>
        <v>0</v>
      </c>
      <c r="L33" s="2"/>
    </row>
    <row r="34" spans="2:12" s="1" customFormat="1" ht="14.4" customHeight="1" x14ac:dyDescent="0.2">
      <c r="B34" s="2"/>
      <c r="E34" s="94" t="s">
        <v>342</v>
      </c>
      <c r="F34" s="125">
        <f>ROUND((SUM(BF86:BF210)),  2)</f>
        <v>0</v>
      </c>
      <c r="I34" s="126">
        <v>0.15</v>
      </c>
      <c r="J34" s="125">
        <f>ROUND(((SUM(BF86:BF210))*I34),  2)</f>
        <v>0</v>
      </c>
      <c r="L34" s="2"/>
    </row>
    <row r="35" spans="2:12" s="1" customFormat="1" ht="14.4" hidden="1" customHeight="1" x14ac:dyDescent="0.2">
      <c r="B35" s="2"/>
      <c r="E35" s="94" t="s">
        <v>341</v>
      </c>
      <c r="F35" s="125">
        <f>ROUND((SUM(BG86:BG210)),  2)</f>
        <v>0</v>
      </c>
      <c r="I35" s="126">
        <v>0.21</v>
      </c>
      <c r="J35" s="125">
        <f>0</f>
        <v>0</v>
      </c>
      <c r="L35" s="2"/>
    </row>
    <row r="36" spans="2:12" s="1" customFormat="1" ht="14.4" hidden="1" customHeight="1" x14ac:dyDescent="0.2">
      <c r="B36" s="2"/>
      <c r="E36" s="94" t="s">
        <v>340</v>
      </c>
      <c r="F36" s="125">
        <f>ROUND((SUM(BH86:BH210)),  2)</f>
        <v>0</v>
      </c>
      <c r="I36" s="126">
        <v>0.15</v>
      </c>
      <c r="J36" s="125">
        <f>0</f>
        <v>0</v>
      </c>
      <c r="L36" s="2"/>
    </row>
    <row r="37" spans="2:12" s="1" customFormat="1" ht="14.4" hidden="1" customHeight="1" x14ac:dyDescent="0.2">
      <c r="B37" s="2"/>
      <c r="E37" s="94" t="s">
        <v>339</v>
      </c>
      <c r="F37" s="125">
        <f>ROUND((SUM(BI86:BI210)),  2)</f>
        <v>0</v>
      </c>
      <c r="I37" s="126">
        <v>0</v>
      </c>
      <c r="J37" s="125">
        <f>0</f>
        <v>0</v>
      </c>
      <c r="L37" s="2"/>
    </row>
    <row r="38" spans="2:12" s="1" customFormat="1" ht="6.9" customHeight="1" x14ac:dyDescent="0.2">
      <c r="B38" s="2"/>
      <c r="L38" s="2"/>
    </row>
    <row r="39" spans="2:12" s="1" customFormat="1" ht="25.35" customHeight="1" x14ac:dyDescent="0.2">
      <c r="B39" s="2"/>
      <c r="C39" s="116"/>
      <c r="D39" s="124" t="s">
        <v>338</v>
      </c>
      <c r="E39" s="121"/>
      <c r="F39" s="121"/>
      <c r="G39" s="123" t="s">
        <v>337</v>
      </c>
      <c r="H39" s="122" t="s">
        <v>336</v>
      </c>
      <c r="I39" s="121"/>
      <c r="J39" s="120">
        <f>SUM(J30:J37)</f>
        <v>0</v>
      </c>
      <c r="K39" s="119"/>
      <c r="L39" s="2"/>
    </row>
    <row r="40" spans="2:12" s="1" customFormat="1" ht="14.4" customHeight="1" x14ac:dyDescent="0.2">
      <c r="B40" s="4"/>
      <c r="C40" s="3"/>
      <c r="D40" s="3"/>
      <c r="E40" s="3"/>
      <c r="F40" s="3"/>
      <c r="G40" s="3"/>
      <c r="H40" s="3"/>
      <c r="I40" s="3"/>
      <c r="J40" s="3"/>
      <c r="K40" s="3"/>
      <c r="L40" s="2"/>
    </row>
    <row r="44" spans="2:12" s="1" customFormat="1" ht="6.9" customHeight="1" x14ac:dyDescent="0.2">
      <c r="B44" s="103"/>
      <c r="C44" s="102"/>
      <c r="D44" s="102"/>
      <c r="E44" s="102"/>
      <c r="F44" s="102"/>
      <c r="G44" s="102"/>
      <c r="H44" s="102"/>
      <c r="I44" s="102"/>
      <c r="J44" s="102"/>
      <c r="K44" s="102"/>
      <c r="L44" s="2"/>
    </row>
    <row r="45" spans="2:12" s="1" customFormat="1" ht="24.9" customHeight="1" x14ac:dyDescent="0.2">
      <c r="B45" s="2"/>
      <c r="C45" s="101" t="s">
        <v>335</v>
      </c>
      <c r="L45" s="2"/>
    </row>
    <row r="46" spans="2:12" s="1" customFormat="1" ht="6.9" customHeight="1" x14ac:dyDescent="0.2">
      <c r="B46" s="2"/>
      <c r="L46" s="2"/>
    </row>
    <row r="47" spans="2:12" s="1" customFormat="1" ht="12" customHeight="1" x14ac:dyDescent="0.2">
      <c r="B47" s="2"/>
      <c r="C47" s="94" t="s">
        <v>324</v>
      </c>
      <c r="L47" s="2"/>
    </row>
    <row r="48" spans="2:12" s="1" customFormat="1" ht="16.5" customHeight="1" x14ac:dyDescent="0.2">
      <c r="B48" s="2"/>
      <c r="E48" s="100" t="str">
        <f>E7</f>
        <v>Hranice, Úprava zpevněných ploch areálu koupaliště</v>
      </c>
      <c r="F48" s="99"/>
      <c r="G48" s="99"/>
      <c r="H48" s="99"/>
      <c r="L48" s="2"/>
    </row>
    <row r="49" spans="2:47" s="1" customFormat="1" ht="12" customHeight="1" x14ac:dyDescent="0.2">
      <c r="B49" s="2"/>
      <c r="C49" s="94" t="s">
        <v>323</v>
      </c>
      <c r="L49" s="2"/>
    </row>
    <row r="50" spans="2:47" s="1" customFormat="1" ht="16.5" customHeight="1" x14ac:dyDescent="0.2">
      <c r="B50" s="2"/>
      <c r="E50" s="98" t="str">
        <f>E9</f>
        <v>IO 302 - Areálové vodovodní přípojky</v>
      </c>
      <c r="F50" s="97"/>
      <c r="G50" s="97"/>
      <c r="H50" s="97"/>
      <c r="L50" s="2"/>
    </row>
    <row r="51" spans="2:47" s="1" customFormat="1" ht="6.9" customHeight="1" x14ac:dyDescent="0.2">
      <c r="B51" s="2"/>
      <c r="L51" s="2"/>
    </row>
    <row r="52" spans="2:47" s="1" customFormat="1" ht="12" customHeight="1" x14ac:dyDescent="0.2">
      <c r="B52" s="2"/>
      <c r="C52" s="94" t="s">
        <v>322</v>
      </c>
      <c r="F52" s="95" t="str">
        <f>F12</f>
        <v>Hranice</v>
      </c>
      <c r="I52" s="94" t="s">
        <v>321</v>
      </c>
      <c r="J52" s="96" t="str">
        <f>IF(J12="","",J12)</f>
        <v>17. 8. 2023</v>
      </c>
      <c r="L52" s="2"/>
    </row>
    <row r="53" spans="2:47" s="1" customFormat="1" ht="6.9" customHeight="1" x14ac:dyDescent="0.2">
      <c r="B53" s="2"/>
      <c r="L53" s="2"/>
    </row>
    <row r="54" spans="2:47" s="1" customFormat="1" ht="25.65" customHeight="1" x14ac:dyDescent="0.2">
      <c r="B54" s="2"/>
      <c r="C54" s="94" t="s">
        <v>320</v>
      </c>
      <c r="F54" s="95" t="str">
        <f>E15</f>
        <v>EKOLTES Hranice, a.s.</v>
      </c>
      <c r="I54" s="94" t="s">
        <v>319</v>
      </c>
      <c r="J54" s="93" t="str">
        <f>E21</f>
        <v>Agroprojek Jihlava, spol.s.r.o.</v>
      </c>
      <c r="L54" s="2"/>
    </row>
    <row r="55" spans="2:47" s="1" customFormat="1" ht="25.65" customHeight="1" x14ac:dyDescent="0.2">
      <c r="B55" s="2"/>
      <c r="C55" s="94" t="s">
        <v>318</v>
      </c>
      <c r="F55" s="95" t="str">
        <f>IF(E18="","",E18)</f>
        <v>Vyplň údaj</v>
      </c>
      <c r="I55" s="94" t="s">
        <v>317</v>
      </c>
      <c r="J55" s="93" t="str">
        <f>E24</f>
        <v>Agroprojek Jihlava, spol.s.r.o.</v>
      </c>
      <c r="L55" s="2"/>
    </row>
    <row r="56" spans="2:47" s="1" customFormat="1" ht="10.35" customHeight="1" x14ac:dyDescent="0.2">
      <c r="B56" s="2"/>
      <c r="L56" s="2"/>
    </row>
    <row r="57" spans="2:47" s="1" customFormat="1" ht="29.25" customHeight="1" x14ac:dyDescent="0.2">
      <c r="B57" s="2"/>
      <c r="C57" s="118" t="s">
        <v>334</v>
      </c>
      <c r="D57" s="116"/>
      <c r="E57" s="116"/>
      <c r="F57" s="116"/>
      <c r="G57" s="116"/>
      <c r="H57" s="116"/>
      <c r="I57" s="116"/>
      <c r="J57" s="117" t="s">
        <v>309</v>
      </c>
      <c r="K57" s="116"/>
      <c r="L57" s="2"/>
    </row>
    <row r="58" spans="2:47" s="1" customFormat="1" ht="10.35" customHeight="1" x14ac:dyDescent="0.2">
      <c r="B58" s="2"/>
      <c r="L58" s="2"/>
    </row>
    <row r="59" spans="2:47" s="1" customFormat="1" ht="22.8" customHeight="1" x14ac:dyDescent="0.2">
      <c r="B59" s="2"/>
      <c r="C59" s="115" t="s">
        <v>333</v>
      </c>
      <c r="J59" s="114">
        <f>J86</f>
        <v>0</v>
      </c>
      <c r="L59" s="2"/>
      <c r="AU59" s="5" t="s">
        <v>299</v>
      </c>
    </row>
    <row r="60" spans="2:47" s="109" customFormat="1" ht="24.9" customHeight="1" x14ac:dyDescent="0.2">
      <c r="B60" s="110"/>
      <c r="D60" s="113" t="s">
        <v>332</v>
      </c>
      <c r="E60" s="112"/>
      <c r="F60" s="112"/>
      <c r="G60" s="112"/>
      <c r="H60" s="112"/>
      <c r="I60" s="112"/>
      <c r="J60" s="111">
        <f>J87</f>
        <v>0</v>
      </c>
      <c r="L60" s="110"/>
    </row>
    <row r="61" spans="2:47" s="104" customFormat="1" ht="19.95" customHeight="1" x14ac:dyDescent="0.2">
      <c r="B61" s="105"/>
      <c r="D61" s="108" t="s">
        <v>331</v>
      </c>
      <c r="E61" s="107"/>
      <c r="F61" s="107"/>
      <c r="G61" s="107"/>
      <c r="H61" s="107"/>
      <c r="I61" s="107"/>
      <c r="J61" s="106">
        <f>J88</f>
        <v>0</v>
      </c>
      <c r="L61" s="105"/>
    </row>
    <row r="62" spans="2:47" s="104" customFormat="1" ht="19.95" customHeight="1" x14ac:dyDescent="0.2">
      <c r="B62" s="105"/>
      <c r="D62" s="108" t="s">
        <v>330</v>
      </c>
      <c r="E62" s="107"/>
      <c r="F62" s="107"/>
      <c r="G62" s="107"/>
      <c r="H62" s="107"/>
      <c r="I62" s="107"/>
      <c r="J62" s="106">
        <f>J132</f>
        <v>0</v>
      </c>
      <c r="L62" s="105"/>
    </row>
    <row r="63" spans="2:47" s="104" customFormat="1" ht="19.95" customHeight="1" x14ac:dyDescent="0.2">
      <c r="B63" s="105"/>
      <c r="D63" s="108" t="s">
        <v>329</v>
      </c>
      <c r="E63" s="107"/>
      <c r="F63" s="107"/>
      <c r="G63" s="107"/>
      <c r="H63" s="107"/>
      <c r="I63" s="107"/>
      <c r="J63" s="106">
        <f>J139</f>
        <v>0</v>
      </c>
      <c r="L63" s="105"/>
    </row>
    <row r="64" spans="2:47" s="104" customFormat="1" ht="19.95" customHeight="1" x14ac:dyDescent="0.2">
      <c r="B64" s="105"/>
      <c r="D64" s="108" t="s">
        <v>328</v>
      </c>
      <c r="E64" s="107"/>
      <c r="F64" s="107"/>
      <c r="G64" s="107"/>
      <c r="H64" s="107"/>
      <c r="I64" s="107"/>
      <c r="J64" s="106">
        <f>J195</f>
        <v>0</v>
      </c>
      <c r="L64" s="105"/>
    </row>
    <row r="65" spans="2:12" s="109" customFormat="1" ht="24.9" customHeight="1" x14ac:dyDescent="0.2">
      <c r="B65" s="110"/>
      <c r="D65" s="113" t="s">
        <v>327</v>
      </c>
      <c r="E65" s="112"/>
      <c r="F65" s="112"/>
      <c r="G65" s="112"/>
      <c r="H65" s="112"/>
      <c r="I65" s="112"/>
      <c r="J65" s="111">
        <f>J200</f>
        <v>0</v>
      </c>
      <c r="L65" s="110"/>
    </row>
    <row r="66" spans="2:12" s="104" customFormat="1" ht="19.95" customHeight="1" x14ac:dyDescent="0.2">
      <c r="B66" s="105"/>
      <c r="D66" s="108" t="s">
        <v>326</v>
      </c>
      <c r="E66" s="107"/>
      <c r="F66" s="107"/>
      <c r="G66" s="107"/>
      <c r="H66" s="107"/>
      <c r="I66" s="107"/>
      <c r="J66" s="106">
        <f>J201</f>
        <v>0</v>
      </c>
      <c r="L66" s="105"/>
    </row>
    <row r="67" spans="2:12" s="1" customFormat="1" ht="21.75" customHeight="1" x14ac:dyDescent="0.2">
      <c r="B67" s="2"/>
      <c r="L67" s="2"/>
    </row>
    <row r="68" spans="2:12" s="1" customFormat="1" ht="6.9" customHeight="1" x14ac:dyDescent="0.2">
      <c r="B68" s="4"/>
      <c r="C68" s="3"/>
      <c r="D68" s="3"/>
      <c r="E68" s="3"/>
      <c r="F68" s="3"/>
      <c r="G68" s="3"/>
      <c r="H68" s="3"/>
      <c r="I68" s="3"/>
      <c r="J68" s="3"/>
      <c r="K68" s="3"/>
      <c r="L68" s="2"/>
    </row>
    <row r="72" spans="2:12" s="1" customFormat="1" ht="6.9" customHeight="1" x14ac:dyDescent="0.2">
      <c r="B72" s="103"/>
      <c r="C72" s="102"/>
      <c r="D72" s="102"/>
      <c r="E72" s="102"/>
      <c r="F72" s="102"/>
      <c r="G72" s="102"/>
      <c r="H72" s="102"/>
      <c r="I72" s="102"/>
      <c r="J72" s="102"/>
      <c r="K72" s="102"/>
      <c r="L72" s="2"/>
    </row>
    <row r="73" spans="2:12" s="1" customFormat="1" ht="24.9" customHeight="1" x14ac:dyDescent="0.2">
      <c r="B73" s="2"/>
      <c r="C73" s="101" t="s">
        <v>325</v>
      </c>
      <c r="L73" s="2"/>
    </row>
    <row r="74" spans="2:12" s="1" customFormat="1" ht="6.9" customHeight="1" x14ac:dyDescent="0.2">
      <c r="B74" s="2"/>
      <c r="L74" s="2"/>
    </row>
    <row r="75" spans="2:12" s="1" customFormat="1" ht="12" customHeight="1" x14ac:dyDescent="0.2">
      <c r="B75" s="2"/>
      <c r="C75" s="94" t="s">
        <v>324</v>
      </c>
      <c r="L75" s="2"/>
    </row>
    <row r="76" spans="2:12" s="1" customFormat="1" ht="16.5" customHeight="1" x14ac:dyDescent="0.2">
      <c r="B76" s="2"/>
      <c r="E76" s="100" t="str">
        <f>E7</f>
        <v>Hranice, Úprava zpevněných ploch areálu koupaliště</v>
      </c>
      <c r="F76" s="99"/>
      <c r="G76" s="99"/>
      <c r="H76" s="99"/>
      <c r="L76" s="2"/>
    </row>
    <row r="77" spans="2:12" s="1" customFormat="1" ht="12" customHeight="1" x14ac:dyDescent="0.2">
      <c r="B77" s="2"/>
      <c r="C77" s="94" t="s">
        <v>323</v>
      </c>
      <c r="L77" s="2"/>
    </row>
    <row r="78" spans="2:12" s="1" customFormat="1" ht="16.5" customHeight="1" x14ac:dyDescent="0.2">
      <c r="B78" s="2"/>
      <c r="E78" s="98" t="str">
        <f>E9</f>
        <v>IO 302 - Areálové vodovodní přípojky</v>
      </c>
      <c r="F78" s="97"/>
      <c r="G78" s="97"/>
      <c r="H78" s="97"/>
      <c r="L78" s="2"/>
    </row>
    <row r="79" spans="2:12" s="1" customFormat="1" ht="6.9" customHeight="1" x14ac:dyDescent="0.2">
      <c r="B79" s="2"/>
      <c r="L79" s="2"/>
    </row>
    <row r="80" spans="2:12" s="1" customFormat="1" ht="12" customHeight="1" x14ac:dyDescent="0.2">
      <c r="B80" s="2"/>
      <c r="C80" s="94" t="s">
        <v>322</v>
      </c>
      <c r="F80" s="95" t="str">
        <f>F12</f>
        <v>Hranice</v>
      </c>
      <c r="I80" s="94" t="s">
        <v>321</v>
      </c>
      <c r="J80" s="96" t="str">
        <f>IF(J12="","",J12)</f>
        <v>17. 8. 2023</v>
      </c>
      <c r="L80" s="2"/>
    </row>
    <row r="81" spans="2:65" s="1" customFormat="1" ht="6.9" customHeight="1" x14ac:dyDescent="0.2">
      <c r="B81" s="2"/>
      <c r="L81" s="2"/>
    </row>
    <row r="82" spans="2:65" s="1" customFormat="1" ht="25.65" customHeight="1" x14ac:dyDescent="0.2">
      <c r="B82" s="2"/>
      <c r="C82" s="94" t="s">
        <v>320</v>
      </c>
      <c r="F82" s="95" t="str">
        <f>E15</f>
        <v>EKOLTES Hranice, a.s.</v>
      </c>
      <c r="I82" s="94" t="s">
        <v>319</v>
      </c>
      <c r="J82" s="93" t="str">
        <f>E21</f>
        <v>Agroprojek Jihlava, spol.s.r.o.</v>
      </c>
      <c r="L82" s="2"/>
    </row>
    <row r="83" spans="2:65" s="1" customFormat="1" ht="25.65" customHeight="1" x14ac:dyDescent="0.2">
      <c r="B83" s="2"/>
      <c r="C83" s="94" t="s">
        <v>318</v>
      </c>
      <c r="F83" s="95" t="str">
        <f>IF(E18="","",E18)</f>
        <v>Vyplň údaj</v>
      </c>
      <c r="I83" s="94" t="s">
        <v>317</v>
      </c>
      <c r="J83" s="93" t="str">
        <f>E24</f>
        <v>Agroprojek Jihlava, spol.s.r.o.</v>
      </c>
      <c r="L83" s="2"/>
    </row>
    <row r="84" spans="2:65" s="1" customFormat="1" ht="10.35" customHeight="1" x14ac:dyDescent="0.2">
      <c r="B84" s="2"/>
      <c r="L84" s="2"/>
    </row>
    <row r="85" spans="2:65" s="84" customFormat="1" ht="29.25" customHeight="1" x14ac:dyDescent="0.2">
      <c r="B85" s="88"/>
      <c r="C85" s="92" t="s">
        <v>316</v>
      </c>
      <c r="D85" s="91" t="s">
        <v>315</v>
      </c>
      <c r="E85" s="91" t="s">
        <v>314</v>
      </c>
      <c r="F85" s="91" t="s">
        <v>313</v>
      </c>
      <c r="G85" s="91" t="s">
        <v>312</v>
      </c>
      <c r="H85" s="91" t="s">
        <v>311</v>
      </c>
      <c r="I85" s="91" t="s">
        <v>310</v>
      </c>
      <c r="J85" s="90" t="s">
        <v>309</v>
      </c>
      <c r="K85" s="89" t="s">
        <v>308</v>
      </c>
      <c r="L85" s="88"/>
      <c r="M85" s="87" t="s">
        <v>9</v>
      </c>
      <c r="N85" s="86" t="s">
        <v>307</v>
      </c>
      <c r="O85" s="86" t="s">
        <v>306</v>
      </c>
      <c r="P85" s="86" t="s">
        <v>305</v>
      </c>
      <c r="Q85" s="86" t="s">
        <v>304</v>
      </c>
      <c r="R85" s="86" t="s">
        <v>303</v>
      </c>
      <c r="S85" s="86" t="s">
        <v>302</v>
      </c>
      <c r="T85" s="85" t="s">
        <v>301</v>
      </c>
    </row>
    <row r="86" spans="2:65" s="1" customFormat="1" ht="22.8" customHeight="1" x14ac:dyDescent="0.3">
      <c r="B86" s="2"/>
      <c r="C86" s="83" t="s">
        <v>300</v>
      </c>
      <c r="J86" s="82">
        <f>BK86</f>
        <v>0</v>
      </c>
      <c r="L86" s="2"/>
      <c r="M86" s="81"/>
      <c r="N86" s="79"/>
      <c r="O86" s="79"/>
      <c r="P86" s="80">
        <f>P87+P200</f>
        <v>0</v>
      </c>
      <c r="Q86" s="79"/>
      <c r="R86" s="80">
        <f>R87+R200</f>
        <v>2.3915210000000005</v>
      </c>
      <c r="S86" s="79"/>
      <c r="T86" s="78">
        <f>T87+T200</f>
        <v>0</v>
      </c>
      <c r="AT86" s="5" t="s">
        <v>37</v>
      </c>
      <c r="AU86" s="5" t="s">
        <v>299</v>
      </c>
      <c r="BK86" s="77">
        <f>BK87+BK200</f>
        <v>0</v>
      </c>
    </row>
    <row r="87" spans="2:65" s="39" customFormat="1" ht="25.95" customHeight="1" x14ac:dyDescent="0.25">
      <c r="B87" s="46"/>
      <c r="D87" s="41" t="s">
        <v>37</v>
      </c>
      <c r="E87" s="51" t="s">
        <v>298</v>
      </c>
      <c r="F87" s="51" t="s">
        <v>297</v>
      </c>
      <c r="I87" s="48"/>
      <c r="J87" s="50">
        <f>BK87</f>
        <v>0</v>
      </c>
      <c r="L87" s="46"/>
      <c r="M87" s="45"/>
      <c r="P87" s="44">
        <f>P88+P132+P139+P195</f>
        <v>0</v>
      </c>
      <c r="R87" s="44">
        <f>R88+R132+R139+R195</f>
        <v>2.3335280000000003</v>
      </c>
      <c r="T87" s="43">
        <f>T88+T132+T139+T195</f>
        <v>0</v>
      </c>
      <c r="AR87" s="41" t="s">
        <v>5</v>
      </c>
      <c r="AT87" s="42" t="s">
        <v>37</v>
      </c>
      <c r="AU87" s="42" t="s">
        <v>40</v>
      </c>
      <c r="AY87" s="41" t="s">
        <v>6</v>
      </c>
      <c r="BK87" s="40">
        <f>BK88+BK132+BK139+BK195</f>
        <v>0</v>
      </c>
    </row>
    <row r="88" spans="2:65" s="39" customFormat="1" ht="22.8" customHeight="1" x14ac:dyDescent="0.25">
      <c r="B88" s="46"/>
      <c r="D88" s="41" t="s">
        <v>37</v>
      </c>
      <c r="E88" s="49" t="s">
        <v>5</v>
      </c>
      <c r="F88" s="49" t="s">
        <v>296</v>
      </c>
      <c r="I88" s="48"/>
      <c r="J88" s="47">
        <f>BK88</f>
        <v>0</v>
      </c>
      <c r="L88" s="46"/>
      <c r="M88" s="45"/>
      <c r="P88" s="44">
        <f>SUM(P89:P131)</f>
        <v>0</v>
      </c>
      <c r="R88" s="44">
        <f>SUM(R89:R131)</f>
        <v>1.26E-2</v>
      </c>
      <c r="T88" s="43">
        <f>SUM(T89:T131)</f>
        <v>0</v>
      </c>
      <c r="AR88" s="41" t="s">
        <v>5</v>
      </c>
      <c r="AT88" s="42" t="s">
        <v>37</v>
      </c>
      <c r="AU88" s="42" t="s">
        <v>5</v>
      </c>
      <c r="AY88" s="41" t="s">
        <v>6</v>
      </c>
      <c r="BK88" s="40">
        <f>SUM(BK89:BK131)</f>
        <v>0</v>
      </c>
    </row>
    <row r="89" spans="2:65" s="1" customFormat="1" ht="37.799999999999997" customHeight="1" x14ac:dyDescent="0.2">
      <c r="B89" s="2"/>
      <c r="C89" s="25" t="s">
        <v>5</v>
      </c>
      <c r="D89" s="25" t="s">
        <v>7</v>
      </c>
      <c r="E89" s="24" t="s">
        <v>295</v>
      </c>
      <c r="F89" s="23" t="s">
        <v>294</v>
      </c>
      <c r="G89" s="22" t="s">
        <v>165</v>
      </c>
      <c r="H89" s="21">
        <v>125.4</v>
      </c>
      <c r="I89" s="20"/>
      <c r="J89" s="19">
        <f>ROUND(I89*H89,2)</f>
        <v>0</v>
      </c>
      <c r="K89" s="18"/>
      <c r="L89" s="2"/>
      <c r="M89" s="17" t="s">
        <v>9</v>
      </c>
      <c r="N89" s="16" t="s">
        <v>8</v>
      </c>
      <c r="P89" s="15">
        <f>O89*H89</f>
        <v>0</v>
      </c>
      <c r="Q89" s="15">
        <v>0</v>
      </c>
      <c r="R89" s="15">
        <f>Q89*H89</f>
        <v>0</v>
      </c>
      <c r="S89" s="15">
        <v>0</v>
      </c>
      <c r="T89" s="14">
        <f>S89*H89</f>
        <v>0</v>
      </c>
      <c r="AR89" s="12" t="s">
        <v>45</v>
      </c>
      <c r="AT89" s="12" t="s">
        <v>7</v>
      </c>
      <c r="AU89" s="12" t="s">
        <v>0</v>
      </c>
      <c r="AY89" s="5" t="s">
        <v>6</v>
      </c>
      <c r="BE89" s="13">
        <f>IF(N89="základní",J89,0)</f>
        <v>0</v>
      </c>
      <c r="BF89" s="13">
        <f>IF(N89="snížená",J89,0)</f>
        <v>0</v>
      </c>
      <c r="BG89" s="13">
        <f>IF(N89="zákl. přenesená",J89,0)</f>
        <v>0</v>
      </c>
      <c r="BH89" s="13">
        <f>IF(N89="sníž. přenesená",J89,0)</f>
        <v>0</v>
      </c>
      <c r="BI89" s="13">
        <f>IF(N89="nulová",J89,0)</f>
        <v>0</v>
      </c>
      <c r="BJ89" s="5" t="s">
        <v>5</v>
      </c>
      <c r="BK89" s="13">
        <f>ROUND(I89*H89,2)</f>
        <v>0</v>
      </c>
      <c r="BL89" s="5" t="s">
        <v>45</v>
      </c>
      <c r="BM89" s="12" t="s">
        <v>293</v>
      </c>
    </row>
    <row r="90" spans="2:65" s="1" customFormat="1" ht="19.2" x14ac:dyDescent="0.2">
      <c r="B90" s="2"/>
      <c r="D90" s="11" t="s">
        <v>1</v>
      </c>
      <c r="F90" s="10" t="s">
        <v>292</v>
      </c>
      <c r="I90" s="9"/>
      <c r="L90" s="2"/>
      <c r="M90" s="27"/>
      <c r="T90" s="26"/>
      <c r="AT90" s="5" t="s">
        <v>1</v>
      </c>
      <c r="AU90" s="5" t="s">
        <v>0</v>
      </c>
    </row>
    <row r="91" spans="2:65" s="61" customFormat="1" x14ac:dyDescent="0.2">
      <c r="B91" s="65"/>
      <c r="D91" s="60" t="s">
        <v>62</v>
      </c>
      <c r="E91" s="62" t="s">
        <v>9</v>
      </c>
      <c r="F91" s="68" t="s">
        <v>291</v>
      </c>
      <c r="H91" s="67">
        <v>125.4</v>
      </c>
      <c r="I91" s="66"/>
      <c r="L91" s="65"/>
      <c r="M91" s="64"/>
      <c r="T91" s="63"/>
      <c r="AT91" s="62" t="s">
        <v>62</v>
      </c>
      <c r="AU91" s="62" t="s">
        <v>0</v>
      </c>
      <c r="AV91" s="61" t="s">
        <v>0</v>
      </c>
      <c r="AW91" s="61" t="s">
        <v>61</v>
      </c>
      <c r="AX91" s="61" t="s">
        <v>5</v>
      </c>
      <c r="AY91" s="62" t="s">
        <v>6</v>
      </c>
    </row>
    <row r="92" spans="2:65" s="1" customFormat="1" ht="37.799999999999997" customHeight="1" x14ac:dyDescent="0.2">
      <c r="B92" s="2"/>
      <c r="C92" s="25" t="s">
        <v>0</v>
      </c>
      <c r="D92" s="25" t="s">
        <v>7</v>
      </c>
      <c r="E92" s="24" t="s">
        <v>290</v>
      </c>
      <c r="F92" s="23" t="s">
        <v>289</v>
      </c>
      <c r="G92" s="22" t="s">
        <v>165</v>
      </c>
      <c r="H92" s="21">
        <v>125.4</v>
      </c>
      <c r="I92" s="20"/>
      <c r="J92" s="19">
        <f>ROUND(I92*H92,2)</f>
        <v>0</v>
      </c>
      <c r="K92" s="18"/>
      <c r="L92" s="2"/>
      <c r="M92" s="17" t="s">
        <v>9</v>
      </c>
      <c r="N92" s="16" t="s">
        <v>8</v>
      </c>
      <c r="P92" s="15">
        <f>O92*H92</f>
        <v>0</v>
      </c>
      <c r="Q92" s="15">
        <v>0</v>
      </c>
      <c r="R92" s="15">
        <f>Q92*H92</f>
        <v>0</v>
      </c>
      <c r="S92" s="15">
        <v>0</v>
      </c>
      <c r="T92" s="14">
        <f>S92*H92</f>
        <v>0</v>
      </c>
      <c r="AR92" s="12" t="s">
        <v>45</v>
      </c>
      <c r="AT92" s="12" t="s">
        <v>7</v>
      </c>
      <c r="AU92" s="12" t="s">
        <v>0</v>
      </c>
      <c r="AY92" s="5" t="s">
        <v>6</v>
      </c>
      <c r="BE92" s="13">
        <f>IF(N92="základní",J92,0)</f>
        <v>0</v>
      </c>
      <c r="BF92" s="13">
        <f>IF(N92="snížená",J92,0)</f>
        <v>0</v>
      </c>
      <c r="BG92" s="13">
        <f>IF(N92="zákl. přenesená",J92,0)</f>
        <v>0</v>
      </c>
      <c r="BH92" s="13">
        <f>IF(N92="sníž. přenesená",J92,0)</f>
        <v>0</v>
      </c>
      <c r="BI92" s="13">
        <f>IF(N92="nulová",J92,0)</f>
        <v>0</v>
      </c>
      <c r="BJ92" s="5" t="s">
        <v>5</v>
      </c>
      <c r="BK92" s="13">
        <f>ROUND(I92*H92,2)</f>
        <v>0</v>
      </c>
      <c r="BL92" s="5" t="s">
        <v>45</v>
      </c>
      <c r="BM92" s="12" t="s">
        <v>288</v>
      </c>
    </row>
    <row r="93" spans="2:65" s="1" customFormat="1" ht="19.2" x14ac:dyDescent="0.2">
      <c r="B93" s="2"/>
      <c r="D93" s="11" t="s">
        <v>1</v>
      </c>
      <c r="F93" s="10" t="s">
        <v>287</v>
      </c>
      <c r="I93" s="9"/>
      <c r="L93" s="2"/>
      <c r="M93" s="27"/>
      <c r="T93" s="26"/>
      <c r="AT93" s="5" t="s">
        <v>1</v>
      </c>
      <c r="AU93" s="5" t="s">
        <v>0</v>
      </c>
    </row>
    <row r="94" spans="2:65" s="1" customFormat="1" ht="37.799999999999997" customHeight="1" x14ac:dyDescent="0.2">
      <c r="B94" s="2"/>
      <c r="C94" s="25" t="s">
        <v>286</v>
      </c>
      <c r="D94" s="25" t="s">
        <v>7</v>
      </c>
      <c r="E94" s="24" t="s">
        <v>285</v>
      </c>
      <c r="F94" s="23" t="s">
        <v>284</v>
      </c>
      <c r="G94" s="22" t="s">
        <v>165</v>
      </c>
      <c r="H94" s="21">
        <v>0.251</v>
      </c>
      <c r="I94" s="20"/>
      <c r="J94" s="19">
        <f>ROUND(I94*H94,2)</f>
        <v>0</v>
      </c>
      <c r="K94" s="18"/>
      <c r="L94" s="2"/>
      <c r="M94" s="17" t="s">
        <v>9</v>
      </c>
      <c r="N94" s="16" t="s">
        <v>8</v>
      </c>
      <c r="P94" s="15">
        <f>O94*H94</f>
        <v>0</v>
      </c>
      <c r="Q94" s="15">
        <v>0</v>
      </c>
      <c r="R94" s="15">
        <f>Q94*H94</f>
        <v>0</v>
      </c>
      <c r="S94" s="15">
        <v>0</v>
      </c>
      <c r="T94" s="14">
        <f>S94*H94</f>
        <v>0</v>
      </c>
      <c r="AR94" s="12" t="s">
        <v>45</v>
      </c>
      <c r="AT94" s="12" t="s">
        <v>7</v>
      </c>
      <c r="AU94" s="12" t="s">
        <v>0</v>
      </c>
      <c r="AY94" s="5" t="s">
        <v>6</v>
      </c>
      <c r="BE94" s="13">
        <f>IF(N94="základní",J94,0)</f>
        <v>0</v>
      </c>
      <c r="BF94" s="13">
        <f>IF(N94="snížená",J94,0)</f>
        <v>0</v>
      </c>
      <c r="BG94" s="13">
        <f>IF(N94="zákl. přenesená",J94,0)</f>
        <v>0</v>
      </c>
      <c r="BH94" s="13">
        <f>IF(N94="sníž. přenesená",J94,0)</f>
        <v>0</v>
      </c>
      <c r="BI94" s="13">
        <f>IF(N94="nulová",J94,0)</f>
        <v>0</v>
      </c>
      <c r="BJ94" s="5" t="s">
        <v>5</v>
      </c>
      <c r="BK94" s="13">
        <f>ROUND(I94*H94,2)</f>
        <v>0</v>
      </c>
      <c r="BL94" s="5" t="s">
        <v>45</v>
      </c>
      <c r="BM94" s="12" t="s">
        <v>283</v>
      </c>
    </row>
    <row r="95" spans="2:65" s="1" customFormat="1" ht="19.2" x14ac:dyDescent="0.2">
      <c r="B95" s="2"/>
      <c r="D95" s="11" t="s">
        <v>1</v>
      </c>
      <c r="F95" s="10" t="s">
        <v>282</v>
      </c>
      <c r="I95" s="9"/>
      <c r="L95" s="2"/>
      <c r="M95" s="27"/>
      <c r="T95" s="26"/>
      <c r="AT95" s="5" t="s">
        <v>1</v>
      </c>
      <c r="AU95" s="5" t="s">
        <v>0</v>
      </c>
    </row>
    <row r="96" spans="2:65" s="70" customFormat="1" x14ac:dyDescent="0.2">
      <c r="B96" s="74"/>
      <c r="D96" s="60" t="s">
        <v>62</v>
      </c>
      <c r="E96" s="71" t="s">
        <v>9</v>
      </c>
      <c r="F96" s="76" t="s">
        <v>281</v>
      </c>
      <c r="H96" s="71" t="s">
        <v>9</v>
      </c>
      <c r="I96" s="75"/>
      <c r="L96" s="74"/>
      <c r="M96" s="73"/>
      <c r="T96" s="72"/>
      <c r="AT96" s="71" t="s">
        <v>62</v>
      </c>
      <c r="AU96" s="71" t="s">
        <v>0</v>
      </c>
      <c r="AV96" s="70" t="s">
        <v>5</v>
      </c>
      <c r="AW96" s="70" t="s">
        <v>61</v>
      </c>
      <c r="AX96" s="70" t="s">
        <v>40</v>
      </c>
      <c r="AY96" s="71" t="s">
        <v>6</v>
      </c>
    </row>
    <row r="97" spans="2:65" s="61" customFormat="1" x14ac:dyDescent="0.2">
      <c r="B97" s="65"/>
      <c r="D97" s="60" t="s">
        <v>62</v>
      </c>
      <c r="E97" s="62" t="s">
        <v>9</v>
      </c>
      <c r="F97" s="68" t="s">
        <v>280</v>
      </c>
      <c r="H97" s="67">
        <v>0.251</v>
      </c>
      <c r="I97" s="66"/>
      <c r="L97" s="65"/>
      <c r="M97" s="64"/>
      <c r="T97" s="63"/>
      <c r="AT97" s="62" t="s">
        <v>62</v>
      </c>
      <c r="AU97" s="62" t="s">
        <v>0</v>
      </c>
      <c r="AV97" s="61" t="s">
        <v>0</v>
      </c>
      <c r="AW97" s="61" t="s">
        <v>61</v>
      </c>
      <c r="AX97" s="61" t="s">
        <v>5</v>
      </c>
      <c r="AY97" s="62" t="s">
        <v>6</v>
      </c>
    </row>
    <row r="98" spans="2:65" s="1" customFormat="1" ht="37.799999999999997" customHeight="1" x14ac:dyDescent="0.2">
      <c r="B98" s="2"/>
      <c r="C98" s="25" t="s">
        <v>45</v>
      </c>
      <c r="D98" s="25" t="s">
        <v>7</v>
      </c>
      <c r="E98" s="24" t="s">
        <v>279</v>
      </c>
      <c r="F98" s="23" t="s">
        <v>278</v>
      </c>
      <c r="G98" s="22" t="s">
        <v>270</v>
      </c>
      <c r="H98" s="21">
        <v>15</v>
      </c>
      <c r="I98" s="20"/>
      <c r="J98" s="19">
        <f>ROUND(I98*H98,2)</f>
        <v>0</v>
      </c>
      <c r="K98" s="18"/>
      <c r="L98" s="2"/>
      <c r="M98" s="17" t="s">
        <v>9</v>
      </c>
      <c r="N98" s="16" t="s">
        <v>8</v>
      </c>
      <c r="P98" s="15">
        <f>O98*H98</f>
        <v>0</v>
      </c>
      <c r="Q98" s="15">
        <v>8.4000000000000003E-4</v>
      </c>
      <c r="R98" s="15">
        <f>Q98*H98</f>
        <v>1.26E-2</v>
      </c>
      <c r="S98" s="15">
        <v>0</v>
      </c>
      <c r="T98" s="14">
        <f>S98*H98</f>
        <v>0</v>
      </c>
      <c r="AR98" s="12" t="s">
        <v>45</v>
      </c>
      <c r="AT98" s="12" t="s">
        <v>7</v>
      </c>
      <c r="AU98" s="12" t="s">
        <v>0</v>
      </c>
      <c r="AY98" s="5" t="s">
        <v>6</v>
      </c>
      <c r="BE98" s="13">
        <f>IF(N98="základní",J98,0)</f>
        <v>0</v>
      </c>
      <c r="BF98" s="13">
        <f>IF(N98="snížená",J98,0)</f>
        <v>0</v>
      </c>
      <c r="BG98" s="13">
        <f>IF(N98="zákl. přenesená",J98,0)</f>
        <v>0</v>
      </c>
      <c r="BH98" s="13">
        <f>IF(N98="sníž. přenesená",J98,0)</f>
        <v>0</v>
      </c>
      <c r="BI98" s="13">
        <f>IF(N98="nulová",J98,0)</f>
        <v>0</v>
      </c>
      <c r="BJ98" s="5" t="s">
        <v>5</v>
      </c>
      <c r="BK98" s="13">
        <f>ROUND(I98*H98,2)</f>
        <v>0</v>
      </c>
      <c r="BL98" s="5" t="s">
        <v>45</v>
      </c>
      <c r="BM98" s="12" t="s">
        <v>277</v>
      </c>
    </row>
    <row r="99" spans="2:65" s="1" customFormat="1" ht="19.2" x14ac:dyDescent="0.2">
      <c r="B99" s="2"/>
      <c r="D99" s="11" t="s">
        <v>1</v>
      </c>
      <c r="F99" s="10" t="s">
        <v>276</v>
      </c>
      <c r="I99" s="9"/>
      <c r="L99" s="2"/>
      <c r="M99" s="27"/>
      <c r="T99" s="26"/>
      <c r="AT99" s="5" t="s">
        <v>1</v>
      </c>
      <c r="AU99" s="5" t="s">
        <v>0</v>
      </c>
    </row>
    <row r="100" spans="2:65" s="70" customFormat="1" x14ac:dyDescent="0.2">
      <c r="B100" s="74"/>
      <c r="D100" s="60" t="s">
        <v>62</v>
      </c>
      <c r="E100" s="71" t="s">
        <v>9</v>
      </c>
      <c r="F100" s="76" t="s">
        <v>275</v>
      </c>
      <c r="H100" s="71" t="s">
        <v>9</v>
      </c>
      <c r="I100" s="75"/>
      <c r="L100" s="74"/>
      <c r="M100" s="73"/>
      <c r="T100" s="72"/>
      <c r="AT100" s="71" t="s">
        <v>62</v>
      </c>
      <c r="AU100" s="71" t="s">
        <v>0</v>
      </c>
      <c r="AV100" s="70" t="s">
        <v>5</v>
      </c>
      <c r="AW100" s="70" t="s">
        <v>61</v>
      </c>
      <c r="AX100" s="70" t="s">
        <v>40</v>
      </c>
      <c r="AY100" s="71" t="s">
        <v>6</v>
      </c>
    </row>
    <row r="101" spans="2:65" s="61" customFormat="1" x14ac:dyDescent="0.2">
      <c r="B101" s="65"/>
      <c r="D101" s="60" t="s">
        <v>62</v>
      </c>
      <c r="E101" s="62" t="s">
        <v>9</v>
      </c>
      <c r="F101" s="68" t="s">
        <v>274</v>
      </c>
      <c r="H101" s="67">
        <v>15</v>
      </c>
      <c r="I101" s="66"/>
      <c r="L101" s="65"/>
      <c r="M101" s="64"/>
      <c r="T101" s="63"/>
      <c r="AT101" s="62" t="s">
        <v>62</v>
      </c>
      <c r="AU101" s="62" t="s">
        <v>0</v>
      </c>
      <c r="AV101" s="61" t="s">
        <v>0</v>
      </c>
      <c r="AW101" s="61" t="s">
        <v>61</v>
      </c>
      <c r="AX101" s="61" t="s">
        <v>5</v>
      </c>
      <c r="AY101" s="62" t="s">
        <v>6</v>
      </c>
    </row>
    <row r="102" spans="2:65" s="1" customFormat="1" ht="44.25" customHeight="1" x14ac:dyDescent="0.2">
      <c r="B102" s="2"/>
      <c r="C102" s="25" t="s">
        <v>273</v>
      </c>
      <c r="D102" s="25" t="s">
        <v>7</v>
      </c>
      <c r="E102" s="24" t="s">
        <v>272</v>
      </c>
      <c r="F102" s="23" t="s">
        <v>271</v>
      </c>
      <c r="G102" s="22" t="s">
        <v>270</v>
      </c>
      <c r="H102" s="21">
        <v>15</v>
      </c>
      <c r="I102" s="20"/>
      <c r="J102" s="19">
        <f>ROUND(I102*H102,2)</f>
        <v>0</v>
      </c>
      <c r="K102" s="18"/>
      <c r="L102" s="2"/>
      <c r="M102" s="17" t="s">
        <v>9</v>
      </c>
      <c r="N102" s="16" t="s">
        <v>8</v>
      </c>
      <c r="P102" s="15">
        <f>O102*H102</f>
        <v>0</v>
      </c>
      <c r="Q102" s="15">
        <v>0</v>
      </c>
      <c r="R102" s="15">
        <f>Q102*H102</f>
        <v>0</v>
      </c>
      <c r="S102" s="15">
        <v>0</v>
      </c>
      <c r="T102" s="14">
        <f>S102*H102</f>
        <v>0</v>
      </c>
      <c r="AR102" s="12" t="s">
        <v>45</v>
      </c>
      <c r="AT102" s="12" t="s">
        <v>7</v>
      </c>
      <c r="AU102" s="12" t="s">
        <v>0</v>
      </c>
      <c r="AY102" s="5" t="s">
        <v>6</v>
      </c>
      <c r="BE102" s="13">
        <f>IF(N102="základní",J102,0)</f>
        <v>0</v>
      </c>
      <c r="BF102" s="13">
        <f>IF(N102="snížená",J102,0)</f>
        <v>0</v>
      </c>
      <c r="BG102" s="13">
        <f>IF(N102="zákl. přenesená",J102,0)</f>
        <v>0</v>
      </c>
      <c r="BH102" s="13">
        <f>IF(N102="sníž. přenesená",J102,0)</f>
        <v>0</v>
      </c>
      <c r="BI102" s="13">
        <f>IF(N102="nulová",J102,0)</f>
        <v>0</v>
      </c>
      <c r="BJ102" s="5" t="s">
        <v>5</v>
      </c>
      <c r="BK102" s="13">
        <f>ROUND(I102*H102,2)</f>
        <v>0</v>
      </c>
      <c r="BL102" s="5" t="s">
        <v>45</v>
      </c>
      <c r="BM102" s="12" t="s">
        <v>269</v>
      </c>
    </row>
    <row r="103" spans="2:65" s="1" customFormat="1" ht="19.2" x14ac:dyDescent="0.2">
      <c r="B103" s="2"/>
      <c r="D103" s="11" t="s">
        <v>1</v>
      </c>
      <c r="F103" s="10" t="s">
        <v>268</v>
      </c>
      <c r="I103" s="9"/>
      <c r="L103" s="2"/>
      <c r="M103" s="27"/>
      <c r="T103" s="26"/>
      <c r="AT103" s="5" t="s">
        <v>1</v>
      </c>
      <c r="AU103" s="5" t="s">
        <v>0</v>
      </c>
    </row>
    <row r="104" spans="2:65" s="1" customFormat="1" ht="55.5" customHeight="1" x14ac:dyDescent="0.2">
      <c r="B104" s="2"/>
      <c r="C104" s="25" t="s">
        <v>267</v>
      </c>
      <c r="D104" s="25" t="s">
        <v>7</v>
      </c>
      <c r="E104" s="24" t="s">
        <v>266</v>
      </c>
      <c r="F104" s="23" t="s">
        <v>265</v>
      </c>
      <c r="G104" s="22" t="s">
        <v>165</v>
      </c>
      <c r="H104" s="21">
        <v>45.4</v>
      </c>
      <c r="I104" s="20"/>
      <c r="J104" s="19">
        <f>ROUND(I104*H104,2)</f>
        <v>0</v>
      </c>
      <c r="K104" s="18"/>
      <c r="L104" s="2"/>
      <c r="M104" s="17" t="s">
        <v>9</v>
      </c>
      <c r="N104" s="16" t="s">
        <v>8</v>
      </c>
      <c r="P104" s="15">
        <f>O104*H104</f>
        <v>0</v>
      </c>
      <c r="Q104" s="15">
        <v>0</v>
      </c>
      <c r="R104" s="15">
        <f>Q104*H104</f>
        <v>0</v>
      </c>
      <c r="S104" s="15">
        <v>0</v>
      </c>
      <c r="T104" s="14">
        <f>S104*H104</f>
        <v>0</v>
      </c>
      <c r="AR104" s="12" t="s">
        <v>45</v>
      </c>
      <c r="AT104" s="12" t="s">
        <v>7</v>
      </c>
      <c r="AU104" s="12" t="s">
        <v>0</v>
      </c>
      <c r="AY104" s="5" t="s">
        <v>6</v>
      </c>
      <c r="BE104" s="13">
        <f>IF(N104="základní",J104,0)</f>
        <v>0</v>
      </c>
      <c r="BF104" s="13">
        <f>IF(N104="snížená",J104,0)</f>
        <v>0</v>
      </c>
      <c r="BG104" s="13">
        <f>IF(N104="zákl. přenesená",J104,0)</f>
        <v>0</v>
      </c>
      <c r="BH104" s="13">
        <f>IF(N104="sníž. přenesená",J104,0)</f>
        <v>0</v>
      </c>
      <c r="BI104" s="13">
        <f>IF(N104="nulová",J104,0)</f>
        <v>0</v>
      </c>
      <c r="BJ104" s="5" t="s">
        <v>5</v>
      </c>
      <c r="BK104" s="13">
        <f>ROUND(I104*H104,2)</f>
        <v>0</v>
      </c>
      <c r="BL104" s="5" t="s">
        <v>45</v>
      </c>
      <c r="BM104" s="12" t="s">
        <v>264</v>
      </c>
    </row>
    <row r="105" spans="2:65" s="1" customFormat="1" ht="19.2" x14ac:dyDescent="0.2">
      <c r="B105" s="2"/>
      <c r="D105" s="11" t="s">
        <v>1</v>
      </c>
      <c r="F105" s="10" t="s">
        <v>263</v>
      </c>
      <c r="I105" s="9"/>
      <c r="L105" s="2"/>
      <c r="M105" s="27"/>
      <c r="T105" s="26"/>
      <c r="AT105" s="5" t="s">
        <v>1</v>
      </c>
      <c r="AU105" s="5" t="s">
        <v>0</v>
      </c>
    </row>
    <row r="106" spans="2:65" s="70" customFormat="1" x14ac:dyDescent="0.2">
      <c r="B106" s="74"/>
      <c r="D106" s="60" t="s">
        <v>62</v>
      </c>
      <c r="E106" s="71" t="s">
        <v>9</v>
      </c>
      <c r="F106" s="76" t="s">
        <v>262</v>
      </c>
      <c r="H106" s="71" t="s">
        <v>9</v>
      </c>
      <c r="I106" s="75"/>
      <c r="L106" s="74"/>
      <c r="M106" s="73"/>
      <c r="T106" s="72"/>
      <c r="AT106" s="71" t="s">
        <v>62</v>
      </c>
      <c r="AU106" s="71" t="s">
        <v>0</v>
      </c>
      <c r="AV106" s="70" t="s">
        <v>5</v>
      </c>
      <c r="AW106" s="70" t="s">
        <v>61</v>
      </c>
      <c r="AX106" s="70" t="s">
        <v>40</v>
      </c>
      <c r="AY106" s="71" t="s">
        <v>6</v>
      </c>
    </row>
    <row r="107" spans="2:65" s="61" customFormat="1" x14ac:dyDescent="0.2">
      <c r="B107" s="65"/>
      <c r="D107" s="60" t="s">
        <v>62</v>
      </c>
      <c r="E107" s="62" t="s">
        <v>9</v>
      </c>
      <c r="F107" s="68" t="s">
        <v>261</v>
      </c>
      <c r="H107" s="67">
        <v>14.2</v>
      </c>
      <c r="I107" s="66"/>
      <c r="L107" s="65"/>
      <c r="M107" s="64"/>
      <c r="T107" s="63"/>
      <c r="AT107" s="62" t="s">
        <v>62</v>
      </c>
      <c r="AU107" s="62" t="s">
        <v>0</v>
      </c>
      <c r="AV107" s="61" t="s">
        <v>0</v>
      </c>
      <c r="AW107" s="61" t="s">
        <v>61</v>
      </c>
      <c r="AX107" s="61" t="s">
        <v>40</v>
      </c>
      <c r="AY107" s="62" t="s">
        <v>6</v>
      </c>
    </row>
    <row r="108" spans="2:65" s="61" customFormat="1" x14ac:dyDescent="0.2">
      <c r="B108" s="65"/>
      <c r="D108" s="60" t="s">
        <v>62</v>
      </c>
      <c r="E108" s="62" t="s">
        <v>9</v>
      </c>
      <c r="F108" s="68" t="s">
        <v>260</v>
      </c>
      <c r="H108" s="67">
        <v>31.2</v>
      </c>
      <c r="I108" s="66"/>
      <c r="L108" s="65"/>
      <c r="M108" s="64"/>
      <c r="T108" s="63"/>
      <c r="AT108" s="62" t="s">
        <v>62</v>
      </c>
      <c r="AU108" s="62" t="s">
        <v>0</v>
      </c>
      <c r="AV108" s="61" t="s">
        <v>0</v>
      </c>
      <c r="AW108" s="61" t="s">
        <v>61</v>
      </c>
      <c r="AX108" s="61" t="s">
        <v>40</v>
      </c>
      <c r="AY108" s="62" t="s">
        <v>6</v>
      </c>
    </row>
    <row r="109" spans="2:65" s="52" customFormat="1" x14ac:dyDescent="0.2">
      <c r="B109" s="56"/>
      <c r="D109" s="60" t="s">
        <v>62</v>
      </c>
      <c r="E109" s="53" t="s">
        <v>9</v>
      </c>
      <c r="F109" s="59" t="s">
        <v>63</v>
      </c>
      <c r="H109" s="58">
        <v>45.4</v>
      </c>
      <c r="I109" s="57"/>
      <c r="L109" s="56"/>
      <c r="M109" s="55"/>
      <c r="T109" s="54"/>
      <c r="AT109" s="53" t="s">
        <v>62</v>
      </c>
      <c r="AU109" s="53" t="s">
        <v>0</v>
      </c>
      <c r="AV109" s="52" t="s">
        <v>45</v>
      </c>
      <c r="AW109" s="52" t="s">
        <v>61</v>
      </c>
      <c r="AX109" s="52" t="s">
        <v>5</v>
      </c>
      <c r="AY109" s="53" t="s">
        <v>6</v>
      </c>
    </row>
    <row r="110" spans="2:65" s="1" customFormat="1" ht="37.799999999999997" customHeight="1" x14ac:dyDescent="0.2">
      <c r="B110" s="2"/>
      <c r="C110" s="25" t="s">
        <v>259</v>
      </c>
      <c r="D110" s="25" t="s">
        <v>7</v>
      </c>
      <c r="E110" s="24" t="s">
        <v>258</v>
      </c>
      <c r="F110" s="23" t="s">
        <v>257</v>
      </c>
      <c r="G110" s="22" t="s">
        <v>165</v>
      </c>
      <c r="H110" s="21">
        <v>45.4</v>
      </c>
      <c r="I110" s="20"/>
      <c r="J110" s="19">
        <f>ROUND(I110*H110,2)</f>
        <v>0</v>
      </c>
      <c r="K110" s="18"/>
      <c r="L110" s="2"/>
      <c r="M110" s="17" t="s">
        <v>9</v>
      </c>
      <c r="N110" s="16" t="s">
        <v>8</v>
      </c>
      <c r="P110" s="15">
        <f>O110*H110</f>
        <v>0</v>
      </c>
      <c r="Q110" s="15">
        <v>0</v>
      </c>
      <c r="R110" s="15">
        <f>Q110*H110</f>
        <v>0</v>
      </c>
      <c r="S110" s="15">
        <v>0</v>
      </c>
      <c r="T110" s="14">
        <f>S110*H110</f>
        <v>0</v>
      </c>
      <c r="AR110" s="12" t="s">
        <v>45</v>
      </c>
      <c r="AT110" s="12" t="s">
        <v>7</v>
      </c>
      <c r="AU110" s="12" t="s">
        <v>0</v>
      </c>
      <c r="AY110" s="5" t="s">
        <v>6</v>
      </c>
      <c r="BE110" s="13">
        <f>IF(N110="základní",J110,0)</f>
        <v>0</v>
      </c>
      <c r="BF110" s="13">
        <f>IF(N110="snížená",J110,0)</f>
        <v>0</v>
      </c>
      <c r="BG110" s="13">
        <f>IF(N110="zákl. přenesená",J110,0)</f>
        <v>0</v>
      </c>
      <c r="BH110" s="13">
        <f>IF(N110="sníž. přenesená",J110,0)</f>
        <v>0</v>
      </c>
      <c r="BI110" s="13">
        <f>IF(N110="nulová",J110,0)</f>
        <v>0</v>
      </c>
      <c r="BJ110" s="5" t="s">
        <v>5</v>
      </c>
      <c r="BK110" s="13">
        <f>ROUND(I110*H110,2)</f>
        <v>0</v>
      </c>
      <c r="BL110" s="5" t="s">
        <v>45</v>
      </c>
      <c r="BM110" s="12" t="s">
        <v>256</v>
      </c>
    </row>
    <row r="111" spans="2:65" s="1" customFormat="1" ht="19.2" x14ac:dyDescent="0.2">
      <c r="B111" s="2"/>
      <c r="D111" s="11" t="s">
        <v>1</v>
      </c>
      <c r="F111" s="10" t="s">
        <v>255</v>
      </c>
      <c r="I111" s="9"/>
      <c r="L111" s="2"/>
      <c r="M111" s="27"/>
      <c r="T111" s="26"/>
      <c r="AT111" s="5" t="s">
        <v>1</v>
      </c>
      <c r="AU111" s="5" t="s">
        <v>0</v>
      </c>
    </row>
    <row r="112" spans="2:65" s="70" customFormat="1" x14ac:dyDescent="0.2">
      <c r="B112" s="74"/>
      <c r="D112" s="60" t="s">
        <v>62</v>
      </c>
      <c r="E112" s="71" t="s">
        <v>9</v>
      </c>
      <c r="F112" s="76" t="s">
        <v>254</v>
      </c>
      <c r="H112" s="71" t="s">
        <v>9</v>
      </c>
      <c r="I112" s="75"/>
      <c r="L112" s="74"/>
      <c r="M112" s="73"/>
      <c r="T112" s="72"/>
      <c r="AT112" s="71" t="s">
        <v>62</v>
      </c>
      <c r="AU112" s="71" t="s">
        <v>0</v>
      </c>
      <c r="AV112" s="70" t="s">
        <v>5</v>
      </c>
      <c r="AW112" s="70" t="s">
        <v>61</v>
      </c>
      <c r="AX112" s="70" t="s">
        <v>40</v>
      </c>
      <c r="AY112" s="71" t="s">
        <v>6</v>
      </c>
    </row>
    <row r="113" spans="2:65" s="61" customFormat="1" x14ac:dyDescent="0.2">
      <c r="B113" s="65"/>
      <c r="D113" s="60" t="s">
        <v>62</v>
      </c>
      <c r="E113" s="62" t="s">
        <v>9</v>
      </c>
      <c r="F113" s="68" t="s">
        <v>253</v>
      </c>
      <c r="H113" s="67">
        <v>45.4</v>
      </c>
      <c r="I113" s="66"/>
      <c r="L113" s="65"/>
      <c r="M113" s="64"/>
      <c r="T113" s="63"/>
      <c r="AT113" s="62" t="s">
        <v>62</v>
      </c>
      <c r="AU113" s="62" t="s">
        <v>0</v>
      </c>
      <c r="AV113" s="61" t="s">
        <v>0</v>
      </c>
      <c r="AW113" s="61" t="s">
        <v>61</v>
      </c>
      <c r="AX113" s="61" t="s">
        <v>5</v>
      </c>
      <c r="AY113" s="62" t="s">
        <v>6</v>
      </c>
    </row>
    <row r="114" spans="2:65" s="1" customFormat="1" ht="62.7" customHeight="1" x14ac:dyDescent="0.2">
      <c r="B114" s="2"/>
      <c r="C114" s="25" t="s">
        <v>57</v>
      </c>
      <c r="D114" s="25" t="s">
        <v>7</v>
      </c>
      <c r="E114" s="24" t="s">
        <v>252</v>
      </c>
      <c r="F114" s="23" t="s">
        <v>251</v>
      </c>
      <c r="G114" s="22" t="s">
        <v>165</v>
      </c>
      <c r="H114" s="21">
        <v>45.4</v>
      </c>
      <c r="I114" s="20"/>
      <c r="J114" s="19">
        <f>ROUND(I114*H114,2)</f>
        <v>0</v>
      </c>
      <c r="K114" s="18"/>
      <c r="L114" s="2"/>
      <c r="M114" s="17" t="s">
        <v>9</v>
      </c>
      <c r="N114" s="16" t="s">
        <v>8</v>
      </c>
      <c r="P114" s="15">
        <f>O114*H114</f>
        <v>0</v>
      </c>
      <c r="Q114" s="15">
        <v>0</v>
      </c>
      <c r="R114" s="15">
        <f>Q114*H114</f>
        <v>0</v>
      </c>
      <c r="S114" s="15">
        <v>0</v>
      </c>
      <c r="T114" s="14">
        <f>S114*H114</f>
        <v>0</v>
      </c>
      <c r="AR114" s="12" t="s">
        <v>45</v>
      </c>
      <c r="AT114" s="12" t="s">
        <v>7</v>
      </c>
      <c r="AU114" s="12" t="s">
        <v>0</v>
      </c>
      <c r="AY114" s="5" t="s">
        <v>6</v>
      </c>
      <c r="BE114" s="13">
        <f>IF(N114="základní",J114,0)</f>
        <v>0</v>
      </c>
      <c r="BF114" s="13">
        <f>IF(N114="snížená",J114,0)</f>
        <v>0</v>
      </c>
      <c r="BG114" s="13">
        <f>IF(N114="zákl. přenesená",J114,0)</f>
        <v>0</v>
      </c>
      <c r="BH114" s="13">
        <f>IF(N114="sníž. přenesená",J114,0)</f>
        <v>0</v>
      </c>
      <c r="BI114" s="13">
        <f>IF(N114="nulová",J114,0)</f>
        <v>0</v>
      </c>
      <c r="BJ114" s="5" t="s">
        <v>5</v>
      </c>
      <c r="BK114" s="13">
        <f>ROUND(I114*H114,2)</f>
        <v>0</v>
      </c>
      <c r="BL114" s="5" t="s">
        <v>45</v>
      </c>
      <c r="BM114" s="12" t="s">
        <v>250</v>
      </c>
    </row>
    <row r="115" spans="2:65" s="1" customFormat="1" ht="19.2" x14ac:dyDescent="0.2">
      <c r="B115" s="2"/>
      <c r="D115" s="11" t="s">
        <v>1</v>
      </c>
      <c r="F115" s="10" t="s">
        <v>249</v>
      </c>
      <c r="I115" s="9"/>
      <c r="L115" s="2"/>
      <c r="M115" s="27"/>
      <c r="T115" s="26"/>
      <c r="AT115" s="5" t="s">
        <v>1</v>
      </c>
      <c r="AU115" s="5" t="s">
        <v>0</v>
      </c>
    </row>
    <row r="116" spans="2:65" s="1" customFormat="1" ht="37.799999999999997" customHeight="1" x14ac:dyDescent="0.2">
      <c r="B116" s="2"/>
      <c r="C116" s="25" t="s">
        <v>248</v>
      </c>
      <c r="D116" s="25" t="s">
        <v>7</v>
      </c>
      <c r="E116" s="24" t="s">
        <v>247</v>
      </c>
      <c r="F116" s="23" t="s">
        <v>246</v>
      </c>
      <c r="G116" s="22" t="s">
        <v>165</v>
      </c>
      <c r="H116" s="21">
        <v>45.4</v>
      </c>
      <c r="I116" s="20"/>
      <c r="J116" s="19">
        <f>ROUND(I116*H116,2)</f>
        <v>0</v>
      </c>
      <c r="K116" s="18"/>
      <c r="L116" s="2"/>
      <c r="M116" s="17" t="s">
        <v>9</v>
      </c>
      <c r="N116" s="16" t="s">
        <v>8</v>
      </c>
      <c r="P116" s="15">
        <f>O116*H116</f>
        <v>0</v>
      </c>
      <c r="Q116" s="15">
        <v>0</v>
      </c>
      <c r="R116" s="15">
        <f>Q116*H116</f>
        <v>0</v>
      </c>
      <c r="S116" s="15">
        <v>0</v>
      </c>
      <c r="T116" s="14">
        <f>S116*H116</f>
        <v>0</v>
      </c>
      <c r="AR116" s="12" t="s">
        <v>45</v>
      </c>
      <c r="AT116" s="12" t="s">
        <v>7</v>
      </c>
      <c r="AU116" s="12" t="s">
        <v>0</v>
      </c>
      <c r="AY116" s="5" t="s">
        <v>6</v>
      </c>
      <c r="BE116" s="13">
        <f>IF(N116="základní",J116,0)</f>
        <v>0</v>
      </c>
      <c r="BF116" s="13">
        <f>IF(N116="snížená",J116,0)</f>
        <v>0</v>
      </c>
      <c r="BG116" s="13">
        <f>IF(N116="zákl. přenesená",J116,0)</f>
        <v>0</v>
      </c>
      <c r="BH116" s="13">
        <f>IF(N116="sníž. přenesená",J116,0)</f>
        <v>0</v>
      </c>
      <c r="BI116" s="13">
        <f>IF(N116="nulová",J116,0)</f>
        <v>0</v>
      </c>
      <c r="BJ116" s="5" t="s">
        <v>5</v>
      </c>
      <c r="BK116" s="13">
        <f>ROUND(I116*H116,2)</f>
        <v>0</v>
      </c>
      <c r="BL116" s="5" t="s">
        <v>45</v>
      </c>
      <c r="BM116" s="12" t="s">
        <v>245</v>
      </c>
    </row>
    <row r="117" spans="2:65" s="1" customFormat="1" ht="19.2" x14ac:dyDescent="0.2">
      <c r="B117" s="2"/>
      <c r="D117" s="11" t="s">
        <v>1</v>
      </c>
      <c r="F117" s="10" t="s">
        <v>244</v>
      </c>
      <c r="I117" s="9"/>
      <c r="L117" s="2"/>
      <c r="M117" s="27"/>
      <c r="T117" s="26"/>
      <c r="AT117" s="5" t="s">
        <v>1</v>
      </c>
      <c r="AU117" s="5" t="s">
        <v>0</v>
      </c>
    </row>
    <row r="118" spans="2:65" s="1" customFormat="1" ht="55.5" customHeight="1" x14ac:dyDescent="0.2">
      <c r="B118" s="2"/>
      <c r="C118" s="25" t="s">
        <v>243</v>
      </c>
      <c r="D118" s="25" t="s">
        <v>7</v>
      </c>
      <c r="E118" s="24" t="s">
        <v>242</v>
      </c>
      <c r="F118" s="23" t="s">
        <v>241</v>
      </c>
      <c r="G118" s="22" t="s">
        <v>165</v>
      </c>
      <c r="H118" s="21">
        <v>80.251000000000005</v>
      </c>
      <c r="I118" s="20"/>
      <c r="J118" s="19">
        <f>ROUND(I118*H118,2)</f>
        <v>0</v>
      </c>
      <c r="K118" s="18"/>
      <c r="L118" s="2"/>
      <c r="M118" s="17" t="s">
        <v>9</v>
      </c>
      <c r="N118" s="16" t="s">
        <v>8</v>
      </c>
      <c r="P118" s="15">
        <f>O118*H118</f>
        <v>0</v>
      </c>
      <c r="Q118" s="15">
        <v>0</v>
      </c>
      <c r="R118" s="15">
        <f>Q118*H118</f>
        <v>0</v>
      </c>
      <c r="S118" s="15">
        <v>0</v>
      </c>
      <c r="T118" s="14">
        <f>S118*H118</f>
        <v>0</v>
      </c>
      <c r="AR118" s="12" t="s">
        <v>45</v>
      </c>
      <c r="AT118" s="12" t="s">
        <v>7</v>
      </c>
      <c r="AU118" s="12" t="s">
        <v>0</v>
      </c>
      <c r="AY118" s="5" t="s">
        <v>6</v>
      </c>
      <c r="BE118" s="13">
        <f>IF(N118="základní",J118,0)</f>
        <v>0</v>
      </c>
      <c r="BF118" s="13">
        <f>IF(N118="snížená",J118,0)</f>
        <v>0</v>
      </c>
      <c r="BG118" s="13">
        <f>IF(N118="zákl. přenesená",J118,0)</f>
        <v>0</v>
      </c>
      <c r="BH118" s="13">
        <f>IF(N118="sníž. přenesená",J118,0)</f>
        <v>0</v>
      </c>
      <c r="BI118" s="13">
        <f>IF(N118="nulová",J118,0)</f>
        <v>0</v>
      </c>
      <c r="BJ118" s="5" t="s">
        <v>5</v>
      </c>
      <c r="BK118" s="13">
        <f>ROUND(I118*H118,2)</f>
        <v>0</v>
      </c>
      <c r="BL118" s="5" t="s">
        <v>45</v>
      </c>
      <c r="BM118" s="12" t="s">
        <v>240</v>
      </c>
    </row>
    <row r="119" spans="2:65" s="1" customFormat="1" ht="19.2" x14ac:dyDescent="0.2">
      <c r="B119" s="2"/>
      <c r="D119" s="11" t="s">
        <v>1</v>
      </c>
      <c r="F119" s="10" t="s">
        <v>239</v>
      </c>
      <c r="I119" s="9"/>
      <c r="L119" s="2"/>
      <c r="M119" s="27"/>
      <c r="T119" s="26"/>
      <c r="AT119" s="5" t="s">
        <v>1</v>
      </c>
      <c r="AU119" s="5" t="s">
        <v>0</v>
      </c>
    </row>
    <row r="120" spans="2:65" s="61" customFormat="1" x14ac:dyDescent="0.2">
      <c r="B120" s="65"/>
      <c r="D120" s="60" t="s">
        <v>62</v>
      </c>
      <c r="E120" s="62" t="s">
        <v>9</v>
      </c>
      <c r="F120" s="68" t="s">
        <v>238</v>
      </c>
      <c r="H120" s="67">
        <v>125.651</v>
      </c>
      <c r="I120" s="66"/>
      <c r="L120" s="65"/>
      <c r="M120" s="64"/>
      <c r="T120" s="63"/>
      <c r="AT120" s="62" t="s">
        <v>62</v>
      </c>
      <c r="AU120" s="62" t="s">
        <v>0</v>
      </c>
      <c r="AV120" s="61" t="s">
        <v>0</v>
      </c>
      <c r="AW120" s="61" t="s">
        <v>61</v>
      </c>
      <c r="AX120" s="61" t="s">
        <v>40</v>
      </c>
      <c r="AY120" s="62" t="s">
        <v>6</v>
      </c>
    </row>
    <row r="121" spans="2:65" s="61" customFormat="1" x14ac:dyDescent="0.2">
      <c r="B121" s="65"/>
      <c r="D121" s="60" t="s">
        <v>62</v>
      </c>
      <c r="E121" s="62" t="s">
        <v>9</v>
      </c>
      <c r="F121" s="68" t="s">
        <v>237</v>
      </c>
      <c r="H121" s="67">
        <v>-14.2</v>
      </c>
      <c r="I121" s="66"/>
      <c r="L121" s="65"/>
      <c r="M121" s="64"/>
      <c r="T121" s="63"/>
      <c r="AT121" s="62" t="s">
        <v>62</v>
      </c>
      <c r="AU121" s="62" t="s">
        <v>0</v>
      </c>
      <c r="AV121" s="61" t="s">
        <v>0</v>
      </c>
      <c r="AW121" s="61" t="s">
        <v>61</v>
      </c>
      <c r="AX121" s="61" t="s">
        <v>40</v>
      </c>
      <c r="AY121" s="62" t="s">
        <v>6</v>
      </c>
    </row>
    <row r="122" spans="2:65" s="61" customFormat="1" x14ac:dyDescent="0.2">
      <c r="B122" s="65"/>
      <c r="D122" s="60" t="s">
        <v>62</v>
      </c>
      <c r="E122" s="62" t="s">
        <v>9</v>
      </c>
      <c r="F122" s="68" t="s">
        <v>236</v>
      </c>
      <c r="H122" s="67">
        <v>-31.2</v>
      </c>
      <c r="I122" s="66"/>
      <c r="L122" s="65"/>
      <c r="M122" s="64"/>
      <c r="T122" s="63"/>
      <c r="AT122" s="62" t="s">
        <v>62</v>
      </c>
      <c r="AU122" s="62" t="s">
        <v>0</v>
      </c>
      <c r="AV122" s="61" t="s">
        <v>0</v>
      </c>
      <c r="AW122" s="61" t="s">
        <v>61</v>
      </c>
      <c r="AX122" s="61" t="s">
        <v>40</v>
      </c>
      <c r="AY122" s="62" t="s">
        <v>6</v>
      </c>
    </row>
    <row r="123" spans="2:65" s="52" customFormat="1" x14ac:dyDescent="0.2">
      <c r="B123" s="56"/>
      <c r="D123" s="60" t="s">
        <v>62</v>
      </c>
      <c r="E123" s="53" t="s">
        <v>9</v>
      </c>
      <c r="F123" s="59" t="s">
        <v>63</v>
      </c>
      <c r="H123" s="58">
        <v>80.250999999999991</v>
      </c>
      <c r="I123" s="57"/>
      <c r="L123" s="56"/>
      <c r="M123" s="55"/>
      <c r="T123" s="54"/>
      <c r="AT123" s="53" t="s">
        <v>62</v>
      </c>
      <c r="AU123" s="53" t="s">
        <v>0</v>
      </c>
      <c r="AV123" s="52" t="s">
        <v>45</v>
      </c>
      <c r="AW123" s="52" t="s">
        <v>61</v>
      </c>
      <c r="AX123" s="52" t="s">
        <v>5</v>
      </c>
      <c r="AY123" s="53" t="s">
        <v>6</v>
      </c>
    </row>
    <row r="124" spans="2:65" s="1" customFormat="1" ht="66.75" customHeight="1" x14ac:dyDescent="0.2">
      <c r="B124" s="2"/>
      <c r="C124" s="25" t="s">
        <v>235</v>
      </c>
      <c r="D124" s="25" t="s">
        <v>7</v>
      </c>
      <c r="E124" s="24" t="s">
        <v>234</v>
      </c>
      <c r="F124" s="23" t="s">
        <v>233</v>
      </c>
      <c r="G124" s="22" t="s">
        <v>165</v>
      </c>
      <c r="H124" s="21">
        <v>31.2</v>
      </c>
      <c r="I124" s="20"/>
      <c r="J124" s="19">
        <f>ROUND(I124*H124,2)</f>
        <v>0</v>
      </c>
      <c r="K124" s="18"/>
      <c r="L124" s="2"/>
      <c r="M124" s="17" t="s">
        <v>9</v>
      </c>
      <c r="N124" s="16" t="s">
        <v>8</v>
      </c>
      <c r="P124" s="15">
        <f>O124*H124</f>
        <v>0</v>
      </c>
      <c r="Q124" s="15">
        <v>0</v>
      </c>
      <c r="R124" s="15">
        <f>Q124*H124</f>
        <v>0</v>
      </c>
      <c r="S124" s="15">
        <v>0</v>
      </c>
      <c r="T124" s="14">
        <f>S124*H124</f>
        <v>0</v>
      </c>
      <c r="AR124" s="12" t="s">
        <v>45</v>
      </c>
      <c r="AT124" s="12" t="s">
        <v>7</v>
      </c>
      <c r="AU124" s="12" t="s">
        <v>0</v>
      </c>
      <c r="AY124" s="5" t="s">
        <v>6</v>
      </c>
      <c r="BE124" s="13">
        <f>IF(N124="základní",J124,0)</f>
        <v>0</v>
      </c>
      <c r="BF124" s="13">
        <f>IF(N124="snížená",J124,0)</f>
        <v>0</v>
      </c>
      <c r="BG124" s="13">
        <f>IF(N124="zákl. přenesená",J124,0)</f>
        <v>0</v>
      </c>
      <c r="BH124" s="13">
        <f>IF(N124="sníž. přenesená",J124,0)</f>
        <v>0</v>
      </c>
      <c r="BI124" s="13">
        <f>IF(N124="nulová",J124,0)</f>
        <v>0</v>
      </c>
      <c r="BJ124" s="5" t="s">
        <v>5</v>
      </c>
      <c r="BK124" s="13">
        <f>ROUND(I124*H124,2)</f>
        <v>0</v>
      </c>
      <c r="BL124" s="5" t="s">
        <v>45</v>
      </c>
      <c r="BM124" s="12" t="s">
        <v>232</v>
      </c>
    </row>
    <row r="125" spans="2:65" s="1" customFormat="1" ht="19.2" x14ac:dyDescent="0.2">
      <c r="B125" s="2"/>
      <c r="D125" s="11" t="s">
        <v>1</v>
      </c>
      <c r="F125" s="10" t="s">
        <v>231</v>
      </c>
      <c r="I125" s="9"/>
      <c r="L125" s="2"/>
      <c r="M125" s="27"/>
      <c r="T125" s="26"/>
      <c r="AT125" s="5" t="s">
        <v>1</v>
      </c>
      <c r="AU125" s="5" t="s">
        <v>0</v>
      </c>
    </row>
    <row r="126" spans="2:65" s="61" customFormat="1" x14ac:dyDescent="0.2">
      <c r="B126" s="65"/>
      <c r="D126" s="60" t="s">
        <v>62</v>
      </c>
      <c r="E126" s="62" t="s">
        <v>9</v>
      </c>
      <c r="F126" s="68" t="s">
        <v>230</v>
      </c>
      <c r="H126" s="67">
        <v>14.025</v>
      </c>
      <c r="I126" s="66"/>
      <c r="L126" s="65"/>
      <c r="M126" s="64"/>
      <c r="T126" s="63"/>
      <c r="AT126" s="62" t="s">
        <v>62</v>
      </c>
      <c r="AU126" s="62" t="s">
        <v>0</v>
      </c>
      <c r="AV126" s="61" t="s">
        <v>0</v>
      </c>
      <c r="AW126" s="61" t="s">
        <v>61</v>
      </c>
      <c r="AX126" s="61" t="s">
        <v>40</v>
      </c>
      <c r="AY126" s="62" t="s">
        <v>6</v>
      </c>
    </row>
    <row r="127" spans="2:65" s="61" customFormat="1" x14ac:dyDescent="0.2">
      <c r="B127" s="65"/>
      <c r="D127" s="60" t="s">
        <v>62</v>
      </c>
      <c r="E127" s="62" t="s">
        <v>9</v>
      </c>
      <c r="F127" s="68" t="s">
        <v>229</v>
      </c>
      <c r="H127" s="67">
        <v>17.106999999999999</v>
      </c>
      <c r="I127" s="66"/>
      <c r="L127" s="65"/>
      <c r="M127" s="64"/>
      <c r="T127" s="63"/>
      <c r="AT127" s="62" t="s">
        <v>62</v>
      </c>
      <c r="AU127" s="62" t="s">
        <v>0</v>
      </c>
      <c r="AV127" s="61" t="s">
        <v>0</v>
      </c>
      <c r="AW127" s="61" t="s">
        <v>61</v>
      </c>
      <c r="AX127" s="61" t="s">
        <v>40</v>
      </c>
      <c r="AY127" s="62" t="s">
        <v>6</v>
      </c>
    </row>
    <row r="128" spans="2:65" s="52" customFormat="1" x14ac:dyDescent="0.2">
      <c r="B128" s="56"/>
      <c r="D128" s="60" t="s">
        <v>62</v>
      </c>
      <c r="E128" s="53" t="s">
        <v>9</v>
      </c>
      <c r="F128" s="59" t="s">
        <v>63</v>
      </c>
      <c r="H128" s="58">
        <v>31.131999999999998</v>
      </c>
      <c r="I128" s="57"/>
      <c r="L128" s="56"/>
      <c r="M128" s="55"/>
      <c r="T128" s="54"/>
      <c r="AT128" s="53" t="s">
        <v>62</v>
      </c>
      <c r="AU128" s="53" t="s">
        <v>0</v>
      </c>
      <c r="AV128" s="52" t="s">
        <v>45</v>
      </c>
      <c r="AW128" s="52" t="s">
        <v>61</v>
      </c>
      <c r="AX128" s="52" t="s">
        <v>40</v>
      </c>
      <c r="AY128" s="53" t="s">
        <v>6</v>
      </c>
    </row>
    <row r="129" spans="2:65" s="61" customFormat="1" x14ac:dyDescent="0.2">
      <c r="B129" s="65"/>
      <c r="D129" s="60" t="s">
        <v>62</v>
      </c>
      <c r="E129" s="62" t="s">
        <v>9</v>
      </c>
      <c r="F129" s="68" t="s">
        <v>228</v>
      </c>
      <c r="H129" s="67">
        <v>31.2</v>
      </c>
      <c r="I129" s="66"/>
      <c r="L129" s="65"/>
      <c r="M129" s="64"/>
      <c r="T129" s="63"/>
      <c r="AT129" s="62" t="s">
        <v>62</v>
      </c>
      <c r="AU129" s="62" t="s">
        <v>0</v>
      </c>
      <c r="AV129" s="61" t="s">
        <v>0</v>
      </c>
      <c r="AW129" s="61" t="s">
        <v>61</v>
      </c>
      <c r="AX129" s="61" t="s">
        <v>5</v>
      </c>
      <c r="AY129" s="62" t="s">
        <v>6</v>
      </c>
    </row>
    <row r="130" spans="2:65" s="1" customFormat="1" ht="16.5" customHeight="1" x14ac:dyDescent="0.2">
      <c r="B130" s="2"/>
      <c r="C130" s="38" t="s">
        <v>227</v>
      </c>
      <c r="D130" s="38" t="s">
        <v>26</v>
      </c>
      <c r="E130" s="37" t="s">
        <v>226</v>
      </c>
      <c r="F130" s="36" t="s">
        <v>225</v>
      </c>
      <c r="G130" s="35" t="s">
        <v>10</v>
      </c>
      <c r="H130" s="34">
        <v>62.4</v>
      </c>
      <c r="I130" s="33"/>
      <c r="J130" s="32">
        <f>ROUND(I130*H130,2)</f>
        <v>0</v>
      </c>
      <c r="K130" s="31"/>
      <c r="L130" s="30"/>
      <c r="M130" s="29" t="s">
        <v>9</v>
      </c>
      <c r="N130" s="28" t="s">
        <v>8</v>
      </c>
      <c r="P130" s="15">
        <f>O130*H130</f>
        <v>0</v>
      </c>
      <c r="Q130" s="15">
        <v>0</v>
      </c>
      <c r="R130" s="15">
        <f>Q130*H130</f>
        <v>0</v>
      </c>
      <c r="S130" s="15">
        <v>0</v>
      </c>
      <c r="T130" s="14">
        <f>S130*H130</f>
        <v>0</v>
      </c>
      <c r="AR130" s="12" t="s">
        <v>57</v>
      </c>
      <c r="AT130" s="12" t="s">
        <v>26</v>
      </c>
      <c r="AU130" s="12" t="s">
        <v>0</v>
      </c>
      <c r="AY130" s="5" t="s">
        <v>6</v>
      </c>
      <c r="BE130" s="13">
        <f>IF(N130="základní",J130,0)</f>
        <v>0</v>
      </c>
      <c r="BF130" s="13">
        <f>IF(N130="snížená",J130,0)</f>
        <v>0</v>
      </c>
      <c r="BG130" s="13">
        <f>IF(N130="zákl. přenesená",J130,0)</f>
        <v>0</v>
      </c>
      <c r="BH130" s="13">
        <f>IF(N130="sníž. přenesená",J130,0)</f>
        <v>0</v>
      </c>
      <c r="BI130" s="13">
        <f>IF(N130="nulová",J130,0)</f>
        <v>0</v>
      </c>
      <c r="BJ130" s="5" t="s">
        <v>5</v>
      </c>
      <c r="BK130" s="13">
        <f>ROUND(I130*H130,2)</f>
        <v>0</v>
      </c>
      <c r="BL130" s="5" t="s">
        <v>45</v>
      </c>
      <c r="BM130" s="12" t="s">
        <v>224</v>
      </c>
    </row>
    <row r="131" spans="2:65" s="61" customFormat="1" x14ac:dyDescent="0.2">
      <c r="B131" s="65"/>
      <c r="D131" s="60" t="s">
        <v>62</v>
      </c>
      <c r="F131" s="68" t="s">
        <v>223</v>
      </c>
      <c r="H131" s="67">
        <v>62.4</v>
      </c>
      <c r="I131" s="66"/>
      <c r="L131" s="65"/>
      <c r="M131" s="64"/>
      <c r="T131" s="63"/>
      <c r="AT131" s="62" t="s">
        <v>62</v>
      </c>
      <c r="AU131" s="62" t="s">
        <v>0</v>
      </c>
      <c r="AV131" s="61" t="s">
        <v>0</v>
      </c>
      <c r="AW131" s="61" t="s">
        <v>101</v>
      </c>
      <c r="AX131" s="61" t="s">
        <v>5</v>
      </c>
      <c r="AY131" s="62" t="s">
        <v>6</v>
      </c>
    </row>
    <row r="132" spans="2:65" s="39" customFormat="1" ht="22.8" customHeight="1" x14ac:dyDescent="0.25">
      <c r="B132" s="46"/>
      <c r="D132" s="41" t="s">
        <v>37</v>
      </c>
      <c r="E132" s="49" t="s">
        <v>45</v>
      </c>
      <c r="F132" s="49" t="s">
        <v>222</v>
      </c>
      <c r="I132" s="48"/>
      <c r="J132" s="47">
        <f>BK132</f>
        <v>0</v>
      </c>
      <c r="L132" s="46"/>
      <c r="M132" s="45"/>
      <c r="P132" s="44">
        <f>SUM(P133:P138)</f>
        <v>0</v>
      </c>
      <c r="R132" s="44">
        <f>SUM(R133:R138)</f>
        <v>0</v>
      </c>
      <c r="T132" s="43">
        <f>SUM(T133:T138)</f>
        <v>0</v>
      </c>
      <c r="AR132" s="41" t="s">
        <v>5</v>
      </c>
      <c r="AT132" s="42" t="s">
        <v>37</v>
      </c>
      <c r="AU132" s="42" t="s">
        <v>5</v>
      </c>
      <c r="AY132" s="41" t="s">
        <v>6</v>
      </c>
      <c r="BK132" s="40">
        <f>SUM(BK133:BK138)</f>
        <v>0</v>
      </c>
    </row>
    <row r="133" spans="2:65" s="1" customFormat="1" ht="33" customHeight="1" x14ac:dyDescent="0.2">
      <c r="B133" s="2"/>
      <c r="C133" s="25" t="s">
        <v>221</v>
      </c>
      <c r="D133" s="25" t="s">
        <v>7</v>
      </c>
      <c r="E133" s="24" t="s">
        <v>220</v>
      </c>
      <c r="F133" s="23" t="s">
        <v>219</v>
      </c>
      <c r="G133" s="22" t="s">
        <v>165</v>
      </c>
      <c r="H133" s="21">
        <v>14.2</v>
      </c>
      <c r="I133" s="20"/>
      <c r="J133" s="19">
        <f>ROUND(I133*H133,2)</f>
        <v>0</v>
      </c>
      <c r="K133" s="18"/>
      <c r="L133" s="2"/>
      <c r="M133" s="17" t="s">
        <v>9</v>
      </c>
      <c r="N133" s="16" t="s">
        <v>8</v>
      </c>
      <c r="P133" s="15">
        <f>O133*H133</f>
        <v>0</v>
      </c>
      <c r="Q133" s="15">
        <v>0</v>
      </c>
      <c r="R133" s="15">
        <f>Q133*H133</f>
        <v>0</v>
      </c>
      <c r="S133" s="15">
        <v>0</v>
      </c>
      <c r="T133" s="14">
        <f>S133*H133</f>
        <v>0</v>
      </c>
      <c r="AR133" s="12" t="s">
        <v>45</v>
      </c>
      <c r="AT133" s="12" t="s">
        <v>7</v>
      </c>
      <c r="AU133" s="12" t="s">
        <v>0</v>
      </c>
      <c r="AY133" s="5" t="s">
        <v>6</v>
      </c>
      <c r="BE133" s="13">
        <f>IF(N133="základní",J133,0)</f>
        <v>0</v>
      </c>
      <c r="BF133" s="13">
        <f>IF(N133="snížená",J133,0)</f>
        <v>0</v>
      </c>
      <c r="BG133" s="13">
        <f>IF(N133="zákl. přenesená",J133,0)</f>
        <v>0</v>
      </c>
      <c r="BH133" s="13">
        <f>IF(N133="sníž. přenesená",J133,0)</f>
        <v>0</v>
      </c>
      <c r="BI133" s="13">
        <f>IF(N133="nulová",J133,0)</f>
        <v>0</v>
      </c>
      <c r="BJ133" s="5" t="s">
        <v>5</v>
      </c>
      <c r="BK133" s="13">
        <f>ROUND(I133*H133,2)</f>
        <v>0</v>
      </c>
      <c r="BL133" s="5" t="s">
        <v>45</v>
      </c>
      <c r="BM133" s="12" t="s">
        <v>218</v>
      </c>
    </row>
    <row r="134" spans="2:65" s="1" customFormat="1" ht="19.2" x14ac:dyDescent="0.2">
      <c r="B134" s="2"/>
      <c r="D134" s="11" t="s">
        <v>1</v>
      </c>
      <c r="F134" s="10" t="s">
        <v>217</v>
      </c>
      <c r="I134" s="9"/>
      <c r="L134" s="2"/>
      <c r="M134" s="27"/>
      <c r="T134" s="26"/>
      <c r="AT134" s="5" t="s">
        <v>1</v>
      </c>
      <c r="AU134" s="5" t="s">
        <v>0</v>
      </c>
    </row>
    <row r="135" spans="2:65" s="61" customFormat="1" x14ac:dyDescent="0.2">
      <c r="B135" s="65"/>
      <c r="D135" s="60" t="s">
        <v>62</v>
      </c>
      <c r="E135" s="62" t="s">
        <v>9</v>
      </c>
      <c r="F135" s="68" t="s">
        <v>216</v>
      </c>
      <c r="H135" s="67">
        <v>6.375</v>
      </c>
      <c r="I135" s="66"/>
      <c r="L135" s="65"/>
      <c r="M135" s="64"/>
      <c r="T135" s="63"/>
      <c r="AT135" s="62" t="s">
        <v>62</v>
      </c>
      <c r="AU135" s="62" t="s">
        <v>0</v>
      </c>
      <c r="AV135" s="61" t="s">
        <v>0</v>
      </c>
      <c r="AW135" s="61" t="s">
        <v>61</v>
      </c>
      <c r="AX135" s="61" t="s">
        <v>40</v>
      </c>
      <c r="AY135" s="62" t="s">
        <v>6</v>
      </c>
    </row>
    <row r="136" spans="2:65" s="61" customFormat="1" x14ac:dyDescent="0.2">
      <c r="B136" s="65"/>
      <c r="D136" s="60" t="s">
        <v>62</v>
      </c>
      <c r="E136" s="62" t="s">
        <v>9</v>
      </c>
      <c r="F136" s="68" t="s">
        <v>215</v>
      </c>
      <c r="H136" s="67">
        <v>7.7759999999999998</v>
      </c>
      <c r="I136" s="66"/>
      <c r="L136" s="65"/>
      <c r="M136" s="64"/>
      <c r="T136" s="63"/>
      <c r="AT136" s="62" t="s">
        <v>62</v>
      </c>
      <c r="AU136" s="62" t="s">
        <v>0</v>
      </c>
      <c r="AV136" s="61" t="s">
        <v>0</v>
      </c>
      <c r="AW136" s="61" t="s">
        <v>61</v>
      </c>
      <c r="AX136" s="61" t="s">
        <v>40</v>
      </c>
      <c r="AY136" s="62" t="s">
        <v>6</v>
      </c>
    </row>
    <row r="137" spans="2:65" s="52" customFormat="1" x14ac:dyDescent="0.2">
      <c r="B137" s="56"/>
      <c r="D137" s="60" t="s">
        <v>62</v>
      </c>
      <c r="E137" s="53" t="s">
        <v>9</v>
      </c>
      <c r="F137" s="59" t="s">
        <v>63</v>
      </c>
      <c r="H137" s="58">
        <v>14.151</v>
      </c>
      <c r="I137" s="57"/>
      <c r="L137" s="56"/>
      <c r="M137" s="55"/>
      <c r="T137" s="54"/>
      <c r="AT137" s="53" t="s">
        <v>62</v>
      </c>
      <c r="AU137" s="53" t="s">
        <v>0</v>
      </c>
      <c r="AV137" s="52" t="s">
        <v>45</v>
      </c>
      <c r="AW137" s="52" t="s">
        <v>61</v>
      </c>
      <c r="AX137" s="52" t="s">
        <v>40</v>
      </c>
      <c r="AY137" s="53" t="s">
        <v>6</v>
      </c>
    </row>
    <row r="138" spans="2:65" s="61" customFormat="1" x14ac:dyDescent="0.2">
      <c r="B138" s="65"/>
      <c r="D138" s="60" t="s">
        <v>62</v>
      </c>
      <c r="E138" s="62" t="s">
        <v>9</v>
      </c>
      <c r="F138" s="68" t="s">
        <v>214</v>
      </c>
      <c r="H138" s="67">
        <v>14.2</v>
      </c>
      <c r="I138" s="66"/>
      <c r="L138" s="65"/>
      <c r="M138" s="64"/>
      <c r="T138" s="63"/>
      <c r="AT138" s="62" t="s">
        <v>62</v>
      </c>
      <c r="AU138" s="62" t="s">
        <v>0</v>
      </c>
      <c r="AV138" s="61" t="s">
        <v>0</v>
      </c>
      <c r="AW138" s="61" t="s">
        <v>61</v>
      </c>
      <c r="AX138" s="61" t="s">
        <v>5</v>
      </c>
      <c r="AY138" s="62" t="s">
        <v>6</v>
      </c>
    </row>
    <row r="139" spans="2:65" s="39" customFormat="1" ht="22.8" customHeight="1" x14ac:dyDescent="0.25">
      <c r="B139" s="46"/>
      <c r="D139" s="41" t="s">
        <v>37</v>
      </c>
      <c r="E139" s="49" t="s">
        <v>57</v>
      </c>
      <c r="F139" s="49" t="s">
        <v>213</v>
      </c>
      <c r="I139" s="48"/>
      <c r="J139" s="47">
        <f>BK139</f>
        <v>0</v>
      </c>
      <c r="L139" s="46"/>
      <c r="M139" s="45"/>
      <c r="P139" s="44">
        <f>SUM(P140:P194)</f>
        <v>0</v>
      </c>
      <c r="R139" s="44">
        <f>SUM(R140:R194)</f>
        <v>2.3209280000000003</v>
      </c>
      <c r="T139" s="43">
        <f>SUM(T140:T194)</f>
        <v>0</v>
      </c>
      <c r="AR139" s="41" t="s">
        <v>5</v>
      </c>
      <c r="AT139" s="42" t="s">
        <v>37</v>
      </c>
      <c r="AU139" s="42" t="s">
        <v>5</v>
      </c>
      <c r="AY139" s="41" t="s">
        <v>6</v>
      </c>
      <c r="BK139" s="40">
        <f>SUM(BK140:BK194)</f>
        <v>0</v>
      </c>
    </row>
    <row r="140" spans="2:65" s="1" customFormat="1" ht="33" customHeight="1" x14ac:dyDescent="0.2">
      <c r="B140" s="2"/>
      <c r="C140" s="25" t="s">
        <v>212</v>
      </c>
      <c r="D140" s="25" t="s">
        <v>7</v>
      </c>
      <c r="E140" s="24" t="s">
        <v>211</v>
      </c>
      <c r="F140" s="23" t="s">
        <v>210</v>
      </c>
      <c r="G140" s="22" t="s">
        <v>28</v>
      </c>
      <c r="H140" s="21">
        <v>1</v>
      </c>
      <c r="I140" s="20"/>
      <c r="J140" s="19">
        <f>ROUND(I140*H140,2)</f>
        <v>0</v>
      </c>
      <c r="K140" s="18"/>
      <c r="L140" s="2"/>
      <c r="M140" s="17" t="s">
        <v>9</v>
      </c>
      <c r="N140" s="16" t="s">
        <v>8</v>
      </c>
      <c r="P140" s="15">
        <f>O140*H140</f>
        <v>0</v>
      </c>
      <c r="Q140" s="15">
        <v>0</v>
      </c>
      <c r="R140" s="15">
        <f>Q140*H140</f>
        <v>0</v>
      </c>
      <c r="S140" s="15">
        <v>0</v>
      </c>
      <c r="T140" s="14">
        <f>S140*H140</f>
        <v>0</v>
      </c>
      <c r="AR140" s="12" t="s">
        <v>45</v>
      </c>
      <c r="AT140" s="12" t="s">
        <v>7</v>
      </c>
      <c r="AU140" s="12" t="s">
        <v>0</v>
      </c>
      <c r="AY140" s="5" t="s">
        <v>6</v>
      </c>
      <c r="BE140" s="13">
        <f>IF(N140="základní",J140,0)</f>
        <v>0</v>
      </c>
      <c r="BF140" s="13">
        <f>IF(N140="snížená",J140,0)</f>
        <v>0</v>
      </c>
      <c r="BG140" s="13">
        <f>IF(N140="zákl. přenesená",J140,0)</f>
        <v>0</v>
      </c>
      <c r="BH140" s="13">
        <f>IF(N140="sníž. přenesená",J140,0)</f>
        <v>0</v>
      </c>
      <c r="BI140" s="13">
        <f>IF(N140="nulová",J140,0)</f>
        <v>0</v>
      </c>
      <c r="BJ140" s="5" t="s">
        <v>5</v>
      </c>
      <c r="BK140" s="13">
        <f>ROUND(I140*H140,2)</f>
        <v>0</v>
      </c>
      <c r="BL140" s="5" t="s">
        <v>45</v>
      </c>
      <c r="BM140" s="12" t="s">
        <v>209</v>
      </c>
    </row>
    <row r="141" spans="2:65" s="1" customFormat="1" ht="19.2" x14ac:dyDescent="0.2">
      <c r="B141" s="2"/>
      <c r="D141" s="11" t="s">
        <v>1</v>
      </c>
      <c r="F141" s="10" t="s">
        <v>208</v>
      </c>
      <c r="I141" s="9"/>
      <c r="L141" s="2"/>
      <c r="M141" s="27"/>
      <c r="T141" s="26"/>
      <c r="AT141" s="5" t="s">
        <v>1</v>
      </c>
      <c r="AU141" s="5" t="s">
        <v>0</v>
      </c>
    </row>
    <row r="142" spans="2:65" s="1" customFormat="1" ht="24.15" customHeight="1" x14ac:dyDescent="0.2">
      <c r="B142" s="2"/>
      <c r="C142" s="38" t="s">
        <v>207</v>
      </c>
      <c r="D142" s="38" t="s">
        <v>26</v>
      </c>
      <c r="E142" s="37" t="s">
        <v>206</v>
      </c>
      <c r="F142" s="36" t="s">
        <v>205</v>
      </c>
      <c r="G142" s="35" t="s">
        <v>28</v>
      </c>
      <c r="H142" s="34">
        <v>1</v>
      </c>
      <c r="I142" s="33"/>
      <c r="J142" s="32">
        <f>ROUND(I142*H142,2)</f>
        <v>0</v>
      </c>
      <c r="K142" s="31"/>
      <c r="L142" s="30"/>
      <c r="M142" s="29" t="s">
        <v>9</v>
      </c>
      <c r="N142" s="28" t="s">
        <v>8</v>
      </c>
      <c r="P142" s="15">
        <f>O142*H142</f>
        <v>0</v>
      </c>
      <c r="Q142" s="15">
        <v>2.8500000000000001E-3</v>
      </c>
      <c r="R142" s="15">
        <f>Q142*H142</f>
        <v>2.8500000000000001E-3</v>
      </c>
      <c r="S142" s="15">
        <v>0</v>
      </c>
      <c r="T142" s="14">
        <f>S142*H142</f>
        <v>0</v>
      </c>
      <c r="AR142" s="12" t="s">
        <v>57</v>
      </c>
      <c r="AT142" s="12" t="s">
        <v>26</v>
      </c>
      <c r="AU142" s="12" t="s">
        <v>0</v>
      </c>
      <c r="AY142" s="5" t="s">
        <v>6</v>
      </c>
      <c r="BE142" s="13">
        <f>IF(N142="základní",J142,0)</f>
        <v>0</v>
      </c>
      <c r="BF142" s="13">
        <f>IF(N142="snížená",J142,0)</f>
        <v>0</v>
      </c>
      <c r="BG142" s="13">
        <f>IF(N142="zákl. přenesená",J142,0)</f>
        <v>0</v>
      </c>
      <c r="BH142" s="13">
        <f>IF(N142="sníž. přenesená",J142,0)</f>
        <v>0</v>
      </c>
      <c r="BI142" s="13">
        <f>IF(N142="nulová",J142,0)</f>
        <v>0</v>
      </c>
      <c r="BJ142" s="5" t="s">
        <v>5</v>
      </c>
      <c r="BK142" s="13">
        <f>ROUND(I142*H142,2)</f>
        <v>0</v>
      </c>
      <c r="BL142" s="5" t="s">
        <v>45</v>
      </c>
      <c r="BM142" s="12" t="s">
        <v>204</v>
      </c>
    </row>
    <row r="143" spans="2:65" s="1" customFormat="1" ht="33" customHeight="1" x14ac:dyDescent="0.2">
      <c r="B143" s="2"/>
      <c r="C143" s="25" t="s">
        <v>4</v>
      </c>
      <c r="D143" s="25" t="s">
        <v>7</v>
      </c>
      <c r="E143" s="24" t="s">
        <v>203</v>
      </c>
      <c r="F143" s="23" t="s">
        <v>202</v>
      </c>
      <c r="G143" s="22" t="s">
        <v>28</v>
      </c>
      <c r="H143" s="21">
        <v>3</v>
      </c>
      <c r="I143" s="20"/>
      <c r="J143" s="19">
        <f>ROUND(I143*H143,2)</f>
        <v>0</v>
      </c>
      <c r="K143" s="18"/>
      <c r="L143" s="2"/>
      <c r="M143" s="17" t="s">
        <v>9</v>
      </c>
      <c r="N143" s="16" t="s">
        <v>8</v>
      </c>
      <c r="P143" s="15">
        <f>O143*H143</f>
        <v>0</v>
      </c>
      <c r="Q143" s="15">
        <v>0</v>
      </c>
      <c r="R143" s="15">
        <f>Q143*H143</f>
        <v>0</v>
      </c>
      <c r="S143" s="15">
        <v>0</v>
      </c>
      <c r="T143" s="14">
        <f>S143*H143</f>
        <v>0</v>
      </c>
      <c r="AR143" s="12" t="s">
        <v>45</v>
      </c>
      <c r="AT143" s="12" t="s">
        <v>7</v>
      </c>
      <c r="AU143" s="12" t="s">
        <v>0</v>
      </c>
      <c r="AY143" s="5" t="s">
        <v>6</v>
      </c>
      <c r="BE143" s="13">
        <f>IF(N143="základní",J143,0)</f>
        <v>0</v>
      </c>
      <c r="BF143" s="13">
        <f>IF(N143="snížená",J143,0)</f>
        <v>0</v>
      </c>
      <c r="BG143" s="13">
        <f>IF(N143="zákl. přenesená",J143,0)</f>
        <v>0</v>
      </c>
      <c r="BH143" s="13">
        <f>IF(N143="sníž. přenesená",J143,0)</f>
        <v>0</v>
      </c>
      <c r="BI143" s="13">
        <f>IF(N143="nulová",J143,0)</f>
        <v>0</v>
      </c>
      <c r="BJ143" s="5" t="s">
        <v>5</v>
      </c>
      <c r="BK143" s="13">
        <f>ROUND(I143*H143,2)</f>
        <v>0</v>
      </c>
      <c r="BL143" s="5" t="s">
        <v>45</v>
      </c>
      <c r="BM143" s="12" t="s">
        <v>201</v>
      </c>
    </row>
    <row r="144" spans="2:65" s="1" customFormat="1" ht="19.2" x14ac:dyDescent="0.2">
      <c r="B144" s="2"/>
      <c r="D144" s="11" t="s">
        <v>1</v>
      </c>
      <c r="F144" s="10" t="s">
        <v>200</v>
      </c>
      <c r="I144" s="9"/>
      <c r="L144" s="2"/>
      <c r="M144" s="27"/>
      <c r="T144" s="26"/>
      <c r="AT144" s="5" t="s">
        <v>1</v>
      </c>
      <c r="AU144" s="5" t="s">
        <v>0</v>
      </c>
    </row>
    <row r="145" spans="2:65" s="1" customFormat="1" ht="24.15" customHeight="1" x14ac:dyDescent="0.2">
      <c r="B145" s="2"/>
      <c r="C145" s="38" t="s">
        <v>199</v>
      </c>
      <c r="D145" s="38" t="s">
        <v>26</v>
      </c>
      <c r="E145" s="37" t="s">
        <v>198</v>
      </c>
      <c r="F145" s="36" t="s">
        <v>197</v>
      </c>
      <c r="G145" s="35" t="s">
        <v>28</v>
      </c>
      <c r="H145" s="34">
        <v>3</v>
      </c>
      <c r="I145" s="33"/>
      <c r="J145" s="32">
        <f>ROUND(I145*H145,2)</f>
        <v>0</v>
      </c>
      <c r="K145" s="31"/>
      <c r="L145" s="30"/>
      <c r="M145" s="29" t="s">
        <v>9</v>
      </c>
      <c r="N145" s="28" t="s">
        <v>8</v>
      </c>
      <c r="P145" s="15">
        <f>O145*H145</f>
        <v>0</v>
      </c>
      <c r="Q145" s="15">
        <v>2.5000000000000001E-3</v>
      </c>
      <c r="R145" s="15">
        <f>Q145*H145</f>
        <v>7.4999999999999997E-3</v>
      </c>
      <c r="S145" s="15">
        <v>0</v>
      </c>
      <c r="T145" s="14">
        <f>S145*H145</f>
        <v>0</v>
      </c>
      <c r="AR145" s="12" t="s">
        <v>57</v>
      </c>
      <c r="AT145" s="12" t="s">
        <v>26</v>
      </c>
      <c r="AU145" s="12" t="s">
        <v>0</v>
      </c>
      <c r="AY145" s="5" t="s">
        <v>6</v>
      </c>
      <c r="BE145" s="13">
        <f>IF(N145="základní",J145,0)</f>
        <v>0</v>
      </c>
      <c r="BF145" s="13">
        <f>IF(N145="snížená",J145,0)</f>
        <v>0</v>
      </c>
      <c r="BG145" s="13">
        <f>IF(N145="zákl. přenesená",J145,0)</f>
        <v>0</v>
      </c>
      <c r="BH145" s="13">
        <f>IF(N145="sníž. přenesená",J145,0)</f>
        <v>0</v>
      </c>
      <c r="BI145" s="13">
        <f>IF(N145="nulová",J145,0)</f>
        <v>0</v>
      </c>
      <c r="BJ145" s="5" t="s">
        <v>5</v>
      </c>
      <c r="BK145" s="13">
        <f>ROUND(I145*H145,2)</f>
        <v>0</v>
      </c>
      <c r="BL145" s="5" t="s">
        <v>45</v>
      </c>
      <c r="BM145" s="12" t="s">
        <v>196</v>
      </c>
    </row>
    <row r="146" spans="2:65" s="1" customFormat="1" ht="37.799999999999997" customHeight="1" x14ac:dyDescent="0.2">
      <c r="B146" s="2"/>
      <c r="C146" s="25" t="s">
        <v>195</v>
      </c>
      <c r="D146" s="25" t="s">
        <v>7</v>
      </c>
      <c r="E146" s="24" t="s">
        <v>194</v>
      </c>
      <c r="F146" s="23" t="s">
        <v>193</v>
      </c>
      <c r="G146" s="22" t="s">
        <v>28</v>
      </c>
      <c r="H146" s="21">
        <v>2</v>
      </c>
      <c r="I146" s="20"/>
      <c r="J146" s="19">
        <f>ROUND(I146*H146,2)</f>
        <v>0</v>
      </c>
      <c r="K146" s="18"/>
      <c r="L146" s="2"/>
      <c r="M146" s="17" t="s">
        <v>9</v>
      </c>
      <c r="N146" s="16" t="s">
        <v>8</v>
      </c>
      <c r="P146" s="15">
        <f>O146*H146</f>
        <v>0</v>
      </c>
      <c r="Q146" s="15">
        <v>0</v>
      </c>
      <c r="R146" s="15">
        <f>Q146*H146</f>
        <v>0</v>
      </c>
      <c r="S146" s="15">
        <v>0</v>
      </c>
      <c r="T146" s="14">
        <f>S146*H146</f>
        <v>0</v>
      </c>
      <c r="AR146" s="12" t="s">
        <v>45</v>
      </c>
      <c r="AT146" s="12" t="s">
        <v>7</v>
      </c>
      <c r="AU146" s="12" t="s">
        <v>0</v>
      </c>
      <c r="AY146" s="5" t="s">
        <v>6</v>
      </c>
      <c r="BE146" s="13">
        <f>IF(N146="základní",J146,0)</f>
        <v>0</v>
      </c>
      <c r="BF146" s="13">
        <f>IF(N146="snížená",J146,0)</f>
        <v>0</v>
      </c>
      <c r="BG146" s="13">
        <f>IF(N146="zákl. přenesená",J146,0)</f>
        <v>0</v>
      </c>
      <c r="BH146" s="13">
        <f>IF(N146="sníž. přenesená",J146,0)</f>
        <v>0</v>
      </c>
      <c r="BI146" s="13">
        <f>IF(N146="nulová",J146,0)</f>
        <v>0</v>
      </c>
      <c r="BJ146" s="5" t="s">
        <v>5</v>
      </c>
      <c r="BK146" s="13">
        <f>ROUND(I146*H146,2)</f>
        <v>0</v>
      </c>
      <c r="BL146" s="5" t="s">
        <v>45</v>
      </c>
      <c r="BM146" s="12" t="s">
        <v>192</v>
      </c>
    </row>
    <row r="147" spans="2:65" s="1" customFormat="1" ht="19.2" x14ac:dyDescent="0.2">
      <c r="B147" s="2"/>
      <c r="D147" s="11" t="s">
        <v>1</v>
      </c>
      <c r="F147" s="10" t="s">
        <v>191</v>
      </c>
      <c r="I147" s="9"/>
      <c r="L147" s="2"/>
      <c r="M147" s="27"/>
      <c r="T147" s="26"/>
      <c r="AT147" s="5" t="s">
        <v>1</v>
      </c>
      <c r="AU147" s="5" t="s">
        <v>0</v>
      </c>
    </row>
    <row r="148" spans="2:65" s="1" customFormat="1" ht="24.15" customHeight="1" x14ac:dyDescent="0.2">
      <c r="B148" s="2"/>
      <c r="C148" s="38" t="s">
        <v>190</v>
      </c>
      <c r="D148" s="38" t="s">
        <v>26</v>
      </c>
      <c r="E148" s="37" t="s">
        <v>189</v>
      </c>
      <c r="F148" s="36" t="s">
        <v>188</v>
      </c>
      <c r="G148" s="35" t="s">
        <v>28</v>
      </c>
      <c r="H148" s="34">
        <v>1</v>
      </c>
      <c r="I148" s="33"/>
      <c r="J148" s="32">
        <f>ROUND(I148*H148,2)</f>
        <v>0</v>
      </c>
      <c r="K148" s="31"/>
      <c r="L148" s="30"/>
      <c r="M148" s="29" t="s">
        <v>9</v>
      </c>
      <c r="N148" s="28" t="s">
        <v>8</v>
      </c>
      <c r="P148" s="15">
        <f>O148*H148</f>
        <v>0</v>
      </c>
      <c r="Q148" s="15">
        <v>1.8E-3</v>
      </c>
      <c r="R148" s="15">
        <f>Q148*H148</f>
        <v>1.8E-3</v>
      </c>
      <c r="S148" s="15">
        <v>0</v>
      </c>
      <c r="T148" s="14">
        <f>S148*H148</f>
        <v>0</v>
      </c>
      <c r="AR148" s="12" t="s">
        <v>57</v>
      </c>
      <c r="AT148" s="12" t="s">
        <v>26</v>
      </c>
      <c r="AU148" s="12" t="s">
        <v>0</v>
      </c>
      <c r="AY148" s="5" t="s">
        <v>6</v>
      </c>
      <c r="BE148" s="13">
        <f>IF(N148="základní",J148,0)</f>
        <v>0</v>
      </c>
      <c r="BF148" s="13">
        <f>IF(N148="snížená",J148,0)</f>
        <v>0</v>
      </c>
      <c r="BG148" s="13">
        <f>IF(N148="zákl. přenesená",J148,0)</f>
        <v>0</v>
      </c>
      <c r="BH148" s="13">
        <f>IF(N148="sníž. přenesená",J148,0)</f>
        <v>0</v>
      </c>
      <c r="BI148" s="13">
        <f>IF(N148="nulová",J148,0)</f>
        <v>0</v>
      </c>
      <c r="BJ148" s="5" t="s">
        <v>5</v>
      </c>
      <c r="BK148" s="13">
        <f>ROUND(I148*H148,2)</f>
        <v>0</v>
      </c>
      <c r="BL148" s="5" t="s">
        <v>45</v>
      </c>
      <c r="BM148" s="12" t="s">
        <v>187</v>
      </c>
    </row>
    <row r="149" spans="2:65" s="1" customFormat="1" ht="24.15" customHeight="1" x14ac:dyDescent="0.2">
      <c r="B149" s="2"/>
      <c r="C149" s="38" t="s">
        <v>186</v>
      </c>
      <c r="D149" s="38" t="s">
        <v>26</v>
      </c>
      <c r="E149" s="37" t="s">
        <v>185</v>
      </c>
      <c r="F149" s="36" t="s">
        <v>184</v>
      </c>
      <c r="G149" s="35" t="s">
        <v>28</v>
      </c>
      <c r="H149" s="34">
        <v>1</v>
      </c>
      <c r="I149" s="33"/>
      <c r="J149" s="32">
        <f>ROUND(I149*H149,2)</f>
        <v>0</v>
      </c>
      <c r="K149" s="31"/>
      <c r="L149" s="30"/>
      <c r="M149" s="29" t="s">
        <v>9</v>
      </c>
      <c r="N149" s="28" t="s">
        <v>8</v>
      </c>
      <c r="P149" s="15">
        <f>O149*H149</f>
        <v>0</v>
      </c>
      <c r="Q149" s="15">
        <v>2E-3</v>
      </c>
      <c r="R149" s="15">
        <f>Q149*H149</f>
        <v>2E-3</v>
      </c>
      <c r="S149" s="15">
        <v>0</v>
      </c>
      <c r="T149" s="14">
        <f>S149*H149</f>
        <v>0</v>
      </c>
      <c r="AR149" s="12" t="s">
        <v>57</v>
      </c>
      <c r="AT149" s="12" t="s">
        <v>26</v>
      </c>
      <c r="AU149" s="12" t="s">
        <v>0</v>
      </c>
      <c r="AY149" s="5" t="s">
        <v>6</v>
      </c>
      <c r="BE149" s="13">
        <f>IF(N149="základní",J149,0)</f>
        <v>0</v>
      </c>
      <c r="BF149" s="13">
        <f>IF(N149="snížená",J149,0)</f>
        <v>0</v>
      </c>
      <c r="BG149" s="13">
        <f>IF(N149="zákl. přenesená",J149,0)</f>
        <v>0</v>
      </c>
      <c r="BH149" s="13">
        <f>IF(N149="sníž. přenesená",J149,0)</f>
        <v>0</v>
      </c>
      <c r="BI149" s="13">
        <f>IF(N149="nulová",J149,0)</f>
        <v>0</v>
      </c>
      <c r="BJ149" s="5" t="s">
        <v>5</v>
      </c>
      <c r="BK149" s="13">
        <f>ROUND(I149*H149,2)</f>
        <v>0</v>
      </c>
      <c r="BL149" s="5" t="s">
        <v>45</v>
      </c>
      <c r="BM149" s="12" t="s">
        <v>183</v>
      </c>
    </row>
    <row r="150" spans="2:65" s="1" customFormat="1" ht="33" customHeight="1" x14ac:dyDescent="0.2">
      <c r="B150" s="2"/>
      <c r="C150" s="25" t="s">
        <v>182</v>
      </c>
      <c r="D150" s="25" t="s">
        <v>7</v>
      </c>
      <c r="E150" s="24" t="s">
        <v>181</v>
      </c>
      <c r="F150" s="23" t="s">
        <v>180</v>
      </c>
      <c r="G150" s="22" t="s">
        <v>28</v>
      </c>
      <c r="H150" s="21">
        <v>1</v>
      </c>
      <c r="I150" s="20"/>
      <c r="J150" s="19">
        <f>ROUND(I150*H150,2)</f>
        <v>0</v>
      </c>
      <c r="K150" s="18"/>
      <c r="L150" s="2"/>
      <c r="M150" s="17" t="s">
        <v>9</v>
      </c>
      <c r="N150" s="16" t="s">
        <v>8</v>
      </c>
      <c r="P150" s="15">
        <f>O150*H150</f>
        <v>0</v>
      </c>
      <c r="Q150" s="15">
        <v>3.7249999999999998E-2</v>
      </c>
      <c r="R150" s="15">
        <f>Q150*H150</f>
        <v>3.7249999999999998E-2</v>
      </c>
      <c r="S150" s="15">
        <v>0</v>
      </c>
      <c r="T150" s="14">
        <f>S150*H150</f>
        <v>0</v>
      </c>
      <c r="AR150" s="12" t="s">
        <v>45</v>
      </c>
      <c r="AT150" s="12" t="s">
        <v>7</v>
      </c>
      <c r="AU150" s="12" t="s">
        <v>0</v>
      </c>
      <c r="AY150" s="5" t="s">
        <v>6</v>
      </c>
      <c r="BE150" s="13">
        <f>IF(N150="základní",J150,0)</f>
        <v>0</v>
      </c>
      <c r="BF150" s="13">
        <f>IF(N150="snížená",J150,0)</f>
        <v>0</v>
      </c>
      <c r="BG150" s="13">
        <f>IF(N150="zákl. přenesená",J150,0)</f>
        <v>0</v>
      </c>
      <c r="BH150" s="13">
        <f>IF(N150="sníž. přenesená",J150,0)</f>
        <v>0</v>
      </c>
      <c r="BI150" s="13">
        <f>IF(N150="nulová",J150,0)</f>
        <v>0</v>
      </c>
      <c r="BJ150" s="5" t="s">
        <v>5</v>
      </c>
      <c r="BK150" s="13">
        <f>ROUND(I150*H150,2)</f>
        <v>0</v>
      </c>
      <c r="BL150" s="5" t="s">
        <v>45</v>
      </c>
      <c r="BM150" s="12" t="s">
        <v>179</v>
      </c>
    </row>
    <row r="151" spans="2:65" s="1" customFormat="1" ht="19.2" x14ac:dyDescent="0.2">
      <c r="B151" s="2"/>
      <c r="D151" s="11" t="s">
        <v>1</v>
      </c>
      <c r="F151" s="10" t="s">
        <v>178</v>
      </c>
      <c r="I151" s="9"/>
      <c r="L151" s="2"/>
      <c r="M151" s="27"/>
      <c r="T151" s="26"/>
      <c r="AT151" s="5" t="s">
        <v>1</v>
      </c>
      <c r="AU151" s="5" t="s">
        <v>0</v>
      </c>
    </row>
    <row r="152" spans="2:65" s="1" customFormat="1" ht="105.6" x14ac:dyDescent="0.2">
      <c r="B152" s="2"/>
      <c r="D152" s="60" t="s">
        <v>121</v>
      </c>
      <c r="F152" s="69" t="s">
        <v>177</v>
      </c>
      <c r="I152" s="9"/>
      <c r="L152" s="2"/>
      <c r="M152" s="27"/>
      <c r="T152" s="26"/>
      <c r="AT152" s="5" t="s">
        <v>121</v>
      </c>
      <c r="AU152" s="5" t="s">
        <v>0</v>
      </c>
    </row>
    <row r="153" spans="2:65" s="1" customFormat="1" ht="24.15" customHeight="1" x14ac:dyDescent="0.2">
      <c r="B153" s="2"/>
      <c r="C153" s="25" t="s">
        <v>176</v>
      </c>
      <c r="D153" s="25" t="s">
        <v>7</v>
      </c>
      <c r="E153" s="24" t="s">
        <v>175</v>
      </c>
      <c r="F153" s="23" t="s">
        <v>174</v>
      </c>
      <c r="G153" s="22" t="s">
        <v>28</v>
      </c>
      <c r="H153" s="21">
        <v>1</v>
      </c>
      <c r="I153" s="20"/>
      <c r="J153" s="19">
        <f>ROUND(I153*H153,2)</f>
        <v>0</v>
      </c>
      <c r="K153" s="18"/>
      <c r="L153" s="2"/>
      <c r="M153" s="17" t="s">
        <v>9</v>
      </c>
      <c r="N153" s="16" t="s">
        <v>8</v>
      </c>
      <c r="P153" s="15">
        <f>O153*H153</f>
        <v>0</v>
      </c>
      <c r="Q153" s="15">
        <v>0.32169999999999999</v>
      </c>
      <c r="R153" s="15">
        <f>Q153*H153</f>
        <v>0.32169999999999999</v>
      </c>
      <c r="S153" s="15">
        <v>0</v>
      </c>
      <c r="T153" s="14">
        <f>S153*H153</f>
        <v>0</v>
      </c>
      <c r="AR153" s="12" t="s">
        <v>45</v>
      </c>
      <c r="AT153" s="12" t="s">
        <v>7</v>
      </c>
      <c r="AU153" s="12" t="s">
        <v>0</v>
      </c>
      <c r="AY153" s="5" t="s">
        <v>6</v>
      </c>
      <c r="BE153" s="13">
        <f>IF(N153="základní",J153,0)</f>
        <v>0</v>
      </c>
      <c r="BF153" s="13">
        <f>IF(N153="snížená",J153,0)</f>
        <v>0</v>
      </c>
      <c r="BG153" s="13">
        <f>IF(N153="zákl. přenesená",J153,0)</f>
        <v>0</v>
      </c>
      <c r="BH153" s="13">
        <f>IF(N153="sníž. přenesená",J153,0)</f>
        <v>0</v>
      </c>
      <c r="BI153" s="13">
        <f>IF(N153="nulová",J153,0)</f>
        <v>0</v>
      </c>
      <c r="BJ153" s="5" t="s">
        <v>5</v>
      </c>
      <c r="BK153" s="13">
        <f>ROUND(I153*H153,2)</f>
        <v>0</v>
      </c>
      <c r="BL153" s="5" t="s">
        <v>45</v>
      </c>
      <c r="BM153" s="12" t="s">
        <v>173</v>
      </c>
    </row>
    <row r="154" spans="2:65" s="1" customFormat="1" ht="21.75" customHeight="1" x14ac:dyDescent="0.2">
      <c r="B154" s="2"/>
      <c r="C154" s="38" t="s">
        <v>172</v>
      </c>
      <c r="D154" s="38" t="s">
        <v>26</v>
      </c>
      <c r="E154" s="37" t="s">
        <v>171</v>
      </c>
      <c r="F154" s="36" t="s">
        <v>170</v>
      </c>
      <c r="G154" s="35" t="s">
        <v>16</v>
      </c>
      <c r="H154" s="34">
        <v>2</v>
      </c>
      <c r="I154" s="33"/>
      <c r="J154" s="32">
        <f>ROUND(I154*H154,2)</f>
        <v>0</v>
      </c>
      <c r="K154" s="31"/>
      <c r="L154" s="30"/>
      <c r="M154" s="29" t="s">
        <v>9</v>
      </c>
      <c r="N154" s="28" t="s">
        <v>8</v>
      </c>
      <c r="P154" s="15">
        <f>O154*H154</f>
        <v>0</v>
      </c>
      <c r="Q154" s="15">
        <v>4.0299999999999997E-3</v>
      </c>
      <c r="R154" s="15">
        <f>Q154*H154</f>
        <v>8.0599999999999995E-3</v>
      </c>
      <c r="S154" s="15">
        <v>0</v>
      </c>
      <c r="T154" s="14">
        <f>S154*H154</f>
        <v>0</v>
      </c>
      <c r="AR154" s="12" t="s">
        <v>57</v>
      </c>
      <c r="AT154" s="12" t="s">
        <v>26</v>
      </c>
      <c r="AU154" s="12" t="s">
        <v>0</v>
      </c>
      <c r="AY154" s="5" t="s">
        <v>6</v>
      </c>
      <c r="BE154" s="13">
        <f>IF(N154="základní",J154,0)</f>
        <v>0</v>
      </c>
      <c r="BF154" s="13">
        <f>IF(N154="snížená",J154,0)</f>
        <v>0</v>
      </c>
      <c r="BG154" s="13">
        <f>IF(N154="zákl. přenesená",J154,0)</f>
        <v>0</v>
      </c>
      <c r="BH154" s="13">
        <f>IF(N154="sníž. přenesená",J154,0)</f>
        <v>0</v>
      </c>
      <c r="BI154" s="13">
        <f>IF(N154="nulová",J154,0)</f>
        <v>0</v>
      </c>
      <c r="BJ154" s="5" t="s">
        <v>5</v>
      </c>
      <c r="BK154" s="13">
        <f>ROUND(I154*H154,2)</f>
        <v>0</v>
      </c>
      <c r="BL154" s="5" t="s">
        <v>45</v>
      </c>
      <c r="BM154" s="12" t="s">
        <v>169</v>
      </c>
    </row>
    <row r="155" spans="2:65" s="1" customFormat="1" ht="16.5" customHeight="1" x14ac:dyDescent="0.2">
      <c r="B155" s="2"/>
      <c r="C155" s="25" t="s">
        <v>168</v>
      </c>
      <c r="D155" s="25" t="s">
        <v>7</v>
      </c>
      <c r="E155" s="24" t="s">
        <v>167</v>
      </c>
      <c r="F155" s="23" t="s">
        <v>166</v>
      </c>
      <c r="G155" s="22" t="s">
        <v>165</v>
      </c>
      <c r="H155" s="21">
        <v>7.4999999999999997E-2</v>
      </c>
      <c r="I155" s="20"/>
      <c r="J155" s="19">
        <f>ROUND(I155*H155,2)</f>
        <v>0</v>
      </c>
      <c r="K155" s="18"/>
      <c r="L155" s="2"/>
      <c r="M155" s="17" t="s">
        <v>9</v>
      </c>
      <c r="N155" s="16" t="s">
        <v>8</v>
      </c>
      <c r="P155" s="15">
        <f>O155*H155</f>
        <v>0</v>
      </c>
      <c r="Q155" s="15">
        <v>0</v>
      </c>
      <c r="R155" s="15">
        <f>Q155*H155</f>
        <v>0</v>
      </c>
      <c r="S155" s="15">
        <v>0</v>
      </c>
      <c r="T155" s="14">
        <f>S155*H155</f>
        <v>0</v>
      </c>
      <c r="AR155" s="12" t="s">
        <v>45</v>
      </c>
      <c r="AT155" s="12" t="s">
        <v>7</v>
      </c>
      <c r="AU155" s="12" t="s">
        <v>0</v>
      </c>
      <c r="AY155" s="5" t="s">
        <v>6</v>
      </c>
      <c r="BE155" s="13">
        <f>IF(N155="základní",J155,0)</f>
        <v>0</v>
      </c>
      <c r="BF155" s="13">
        <f>IF(N155="snížená",J155,0)</f>
        <v>0</v>
      </c>
      <c r="BG155" s="13">
        <f>IF(N155="zákl. přenesená",J155,0)</f>
        <v>0</v>
      </c>
      <c r="BH155" s="13">
        <f>IF(N155="sníž. přenesená",J155,0)</f>
        <v>0</v>
      </c>
      <c r="BI155" s="13">
        <f>IF(N155="nulová",J155,0)</f>
        <v>0</v>
      </c>
      <c r="BJ155" s="5" t="s">
        <v>5</v>
      </c>
      <c r="BK155" s="13">
        <f>ROUND(I155*H155,2)</f>
        <v>0</v>
      </c>
      <c r="BL155" s="5" t="s">
        <v>45</v>
      </c>
      <c r="BM155" s="12" t="s">
        <v>164</v>
      </c>
    </row>
    <row r="156" spans="2:65" s="61" customFormat="1" x14ac:dyDescent="0.2">
      <c r="B156" s="65"/>
      <c r="D156" s="60" t="s">
        <v>62</v>
      </c>
      <c r="E156" s="62" t="s">
        <v>9</v>
      </c>
      <c r="F156" s="68" t="s">
        <v>163</v>
      </c>
      <c r="H156" s="67">
        <v>7.4999999999999997E-2</v>
      </c>
      <c r="I156" s="66"/>
      <c r="L156" s="65"/>
      <c r="M156" s="64"/>
      <c r="T156" s="63"/>
      <c r="AT156" s="62" t="s">
        <v>62</v>
      </c>
      <c r="AU156" s="62" t="s">
        <v>0</v>
      </c>
      <c r="AV156" s="61" t="s">
        <v>0</v>
      </c>
      <c r="AW156" s="61" t="s">
        <v>61</v>
      </c>
      <c r="AX156" s="61" t="s">
        <v>5</v>
      </c>
      <c r="AY156" s="62" t="s">
        <v>6</v>
      </c>
    </row>
    <row r="157" spans="2:65" s="1" customFormat="1" ht="24.15" customHeight="1" x14ac:dyDescent="0.2">
      <c r="B157" s="2"/>
      <c r="C157" s="25" t="s">
        <v>162</v>
      </c>
      <c r="D157" s="25" t="s">
        <v>7</v>
      </c>
      <c r="E157" s="24" t="s">
        <v>161</v>
      </c>
      <c r="F157" s="23" t="s">
        <v>160</v>
      </c>
      <c r="G157" s="22" t="s">
        <v>28</v>
      </c>
      <c r="H157" s="21">
        <v>11</v>
      </c>
      <c r="I157" s="20"/>
      <c r="J157" s="19">
        <f>ROUND(I157*H157,2)</f>
        <v>0</v>
      </c>
      <c r="K157" s="18"/>
      <c r="L157" s="2"/>
      <c r="M157" s="17" t="s">
        <v>9</v>
      </c>
      <c r="N157" s="16" t="s">
        <v>8</v>
      </c>
      <c r="P157" s="15">
        <f>O157*H157</f>
        <v>0</v>
      </c>
      <c r="Q157" s="15">
        <v>0</v>
      </c>
      <c r="R157" s="15">
        <f>Q157*H157</f>
        <v>0</v>
      </c>
      <c r="S157" s="15">
        <v>0</v>
      </c>
      <c r="T157" s="14">
        <f>S157*H157</f>
        <v>0</v>
      </c>
      <c r="AR157" s="12" t="s">
        <v>45</v>
      </c>
      <c r="AT157" s="12" t="s">
        <v>7</v>
      </c>
      <c r="AU157" s="12" t="s">
        <v>0</v>
      </c>
      <c r="AY157" s="5" t="s">
        <v>6</v>
      </c>
      <c r="BE157" s="13">
        <f>IF(N157="základní",J157,0)</f>
        <v>0</v>
      </c>
      <c r="BF157" s="13">
        <f>IF(N157="snížená",J157,0)</f>
        <v>0</v>
      </c>
      <c r="BG157" s="13">
        <f>IF(N157="zákl. přenesená",J157,0)</f>
        <v>0</v>
      </c>
      <c r="BH157" s="13">
        <f>IF(N157="sníž. přenesená",J157,0)</f>
        <v>0</v>
      </c>
      <c r="BI157" s="13">
        <f>IF(N157="nulová",J157,0)</f>
        <v>0</v>
      </c>
      <c r="BJ157" s="5" t="s">
        <v>5</v>
      </c>
      <c r="BK157" s="13">
        <f>ROUND(I157*H157,2)</f>
        <v>0</v>
      </c>
      <c r="BL157" s="5" t="s">
        <v>45</v>
      </c>
      <c r="BM157" s="12" t="s">
        <v>159</v>
      </c>
    </row>
    <row r="158" spans="2:65" s="1" customFormat="1" ht="24.15" customHeight="1" x14ac:dyDescent="0.2">
      <c r="B158" s="2"/>
      <c r="C158" s="38" t="s">
        <v>158</v>
      </c>
      <c r="D158" s="38" t="s">
        <v>26</v>
      </c>
      <c r="E158" s="37" t="s">
        <v>157</v>
      </c>
      <c r="F158" s="36" t="s">
        <v>156</v>
      </c>
      <c r="G158" s="35" t="s">
        <v>28</v>
      </c>
      <c r="H158" s="34">
        <v>1</v>
      </c>
      <c r="I158" s="33"/>
      <c r="J158" s="32">
        <f>ROUND(I158*H158,2)</f>
        <v>0</v>
      </c>
      <c r="K158" s="31"/>
      <c r="L158" s="30"/>
      <c r="M158" s="29" t="s">
        <v>9</v>
      </c>
      <c r="N158" s="28" t="s">
        <v>8</v>
      </c>
      <c r="P158" s="15">
        <f>O158*H158</f>
        <v>0</v>
      </c>
      <c r="Q158" s="15">
        <v>1E-4</v>
      </c>
      <c r="R158" s="15">
        <f>Q158*H158</f>
        <v>1E-4</v>
      </c>
      <c r="S158" s="15">
        <v>0</v>
      </c>
      <c r="T158" s="14">
        <f>S158*H158</f>
        <v>0</v>
      </c>
      <c r="AR158" s="12" t="s">
        <v>57</v>
      </c>
      <c r="AT158" s="12" t="s">
        <v>26</v>
      </c>
      <c r="AU158" s="12" t="s">
        <v>0</v>
      </c>
      <c r="AY158" s="5" t="s">
        <v>6</v>
      </c>
      <c r="BE158" s="13">
        <f>IF(N158="základní",J158,0)</f>
        <v>0</v>
      </c>
      <c r="BF158" s="13">
        <f>IF(N158="snížená",J158,0)</f>
        <v>0</v>
      </c>
      <c r="BG158" s="13">
        <f>IF(N158="zákl. přenesená",J158,0)</f>
        <v>0</v>
      </c>
      <c r="BH158" s="13">
        <f>IF(N158="sníž. přenesená",J158,0)</f>
        <v>0</v>
      </c>
      <c r="BI158" s="13">
        <f>IF(N158="nulová",J158,0)</f>
        <v>0</v>
      </c>
      <c r="BJ158" s="5" t="s">
        <v>5</v>
      </c>
      <c r="BK158" s="13">
        <f>ROUND(I158*H158,2)</f>
        <v>0</v>
      </c>
      <c r="BL158" s="5" t="s">
        <v>45</v>
      </c>
      <c r="BM158" s="12" t="s">
        <v>155</v>
      </c>
    </row>
    <row r="159" spans="2:65" s="1" customFormat="1" ht="24.15" customHeight="1" x14ac:dyDescent="0.2">
      <c r="B159" s="2"/>
      <c r="C159" s="38" t="s">
        <v>154</v>
      </c>
      <c r="D159" s="38" t="s">
        <v>26</v>
      </c>
      <c r="E159" s="37" t="s">
        <v>153</v>
      </c>
      <c r="F159" s="36" t="s">
        <v>152</v>
      </c>
      <c r="G159" s="35" t="s">
        <v>28</v>
      </c>
      <c r="H159" s="34">
        <v>1</v>
      </c>
      <c r="I159" s="33"/>
      <c r="J159" s="32">
        <f>ROUND(I159*H159,2)</f>
        <v>0</v>
      </c>
      <c r="K159" s="31"/>
      <c r="L159" s="30"/>
      <c r="M159" s="29" t="s">
        <v>9</v>
      </c>
      <c r="N159" s="28" t="s">
        <v>8</v>
      </c>
      <c r="P159" s="15">
        <f>O159*H159</f>
        <v>0</v>
      </c>
      <c r="Q159" s="15">
        <v>1.2E-4</v>
      </c>
      <c r="R159" s="15">
        <f>Q159*H159</f>
        <v>1.2E-4</v>
      </c>
      <c r="S159" s="15">
        <v>0</v>
      </c>
      <c r="T159" s="14">
        <f>S159*H159</f>
        <v>0</v>
      </c>
      <c r="AR159" s="12" t="s">
        <v>57</v>
      </c>
      <c r="AT159" s="12" t="s">
        <v>26</v>
      </c>
      <c r="AU159" s="12" t="s">
        <v>0</v>
      </c>
      <c r="AY159" s="5" t="s">
        <v>6</v>
      </c>
      <c r="BE159" s="13">
        <f>IF(N159="základní",J159,0)</f>
        <v>0</v>
      </c>
      <c r="BF159" s="13">
        <f>IF(N159="snížená",J159,0)</f>
        <v>0</v>
      </c>
      <c r="BG159" s="13">
        <f>IF(N159="zákl. přenesená",J159,0)</f>
        <v>0</v>
      </c>
      <c r="BH159" s="13">
        <f>IF(N159="sníž. přenesená",J159,0)</f>
        <v>0</v>
      </c>
      <c r="BI159" s="13">
        <f>IF(N159="nulová",J159,0)</f>
        <v>0</v>
      </c>
      <c r="BJ159" s="5" t="s">
        <v>5</v>
      </c>
      <c r="BK159" s="13">
        <f>ROUND(I159*H159,2)</f>
        <v>0</v>
      </c>
      <c r="BL159" s="5" t="s">
        <v>45</v>
      </c>
      <c r="BM159" s="12" t="s">
        <v>151</v>
      </c>
    </row>
    <row r="160" spans="2:65" s="1" customFormat="1" ht="21.75" customHeight="1" x14ac:dyDescent="0.2">
      <c r="B160" s="2"/>
      <c r="C160" s="38" t="s">
        <v>150</v>
      </c>
      <c r="D160" s="38" t="s">
        <v>26</v>
      </c>
      <c r="E160" s="37" t="s">
        <v>149</v>
      </c>
      <c r="F160" s="36" t="s">
        <v>148</v>
      </c>
      <c r="G160" s="35" t="s">
        <v>28</v>
      </c>
      <c r="H160" s="34">
        <v>1</v>
      </c>
      <c r="I160" s="33"/>
      <c r="J160" s="32">
        <f>ROUND(I160*H160,2)</f>
        <v>0</v>
      </c>
      <c r="K160" s="31"/>
      <c r="L160" s="30"/>
      <c r="M160" s="29" t="s">
        <v>9</v>
      </c>
      <c r="N160" s="28" t="s">
        <v>8</v>
      </c>
      <c r="P160" s="15">
        <f>O160*H160</f>
        <v>0</v>
      </c>
      <c r="Q160" s="15">
        <v>1.1E-4</v>
      </c>
      <c r="R160" s="15">
        <f>Q160*H160</f>
        <v>1.1E-4</v>
      </c>
      <c r="S160" s="15">
        <v>0</v>
      </c>
      <c r="T160" s="14">
        <f>S160*H160</f>
        <v>0</v>
      </c>
      <c r="AR160" s="12" t="s">
        <v>57</v>
      </c>
      <c r="AT160" s="12" t="s">
        <v>26</v>
      </c>
      <c r="AU160" s="12" t="s">
        <v>0</v>
      </c>
      <c r="AY160" s="5" t="s">
        <v>6</v>
      </c>
      <c r="BE160" s="13">
        <f>IF(N160="základní",J160,0)</f>
        <v>0</v>
      </c>
      <c r="BF160" s="13">
        <f>IF(N160="snížená",J160,0)</f>
        <v>0</v>
      </c>
      <c r="BG160" s="13">
        <f>IF(N160="zákl. přenesená",J160,0)</f>
        <v>0</v>
      </c>
      <c r="BH160" s="13">
        <f>IF(N160="sníž. přenesená",J160,0)</f>
        <v>0</v>
      </c>
      <c r="BI160" s="13">
        <f>IF(N160="nulová",J160,0)</f>
        <v>0</v>
      </c>
      <c r="BJ160" s="5" t="s">
        <v>5</v>
      </c>
      <c r="BK160" s="13">
        <f>ROUND(I160*H160,2)</f>
        <v>0</v>
      </c>
      <c r="BL160" s="5" t="s">
        <v>45</v>
      </c>
      <c r="BM160" s="12" t="s">
        <v>147</v>
      </c>
    </row>
    <row r="161" spans="2:65" s="1" customFormat="1" ht="24.15" customHeight="1" x14ac:dyDescent="0.2">
      <c r="B161" s="2"/>
      <c r="C161" s="38" t="s">
        <v>146</v>
      </c>
      <c r="D161" s="38" t="s">
        <v>26</v>
      </c>
      <c r="E161" s="37" t="s">
        <v>145</v>
      </c>
      <c r="F161" s="36" t="s">
        <v>144</v>
      </c>
      <c r="G161" s="35" t="s">
        <v>28</v>
      </c>
      <c r="H161" s="34">
        <v>2</v>
      </c>
      <c r="I161" s="33"/>
      <c r="J161" s="32">
        <f>ROUND(I161*H161,2)</f>
        <v>0</v>
      </c>
      <c r="K161" s="31"/>
      <c r="L161" s="30"/>
      <c r="M161" s="29" t="s">
        <v>9</v>
      </c>
      <c r="N161" s="28" t="s">
        <v>8</v>
      </c>
      <c r="P161" s="15">
        <f>O161*H161</f>
        <v>0</v>
      </c>
      <c r="Q161" s="15">
        <v>1.1999999999999999E-3</v>
      </c>
      <c r="R161" s="15">
        <f>Q161*H161</f>
        <v>2.3999999999999998E-3</v>
      </c>
      <c r="S161" s="15">
        <v>0</v>
      </c>
      <c r="T161" s="14">
        <f>S161*H161</f>
        <v>0</v>
      </c>
      <c r="AR161" s="12" t="s">
        <v>57</v>
      </c>
      <c r="AT161" s="12" t="s">
        <v>26</v>
      </c>
      <c r="AU161" s="12" t="s">
        <v>0</v>
      </c>
      <c r="AY161" s="5" t="s">
        <v>6</v>
      </c>
      <c r="BE161" s="13">
        <f>IF(N161="základní",J161,0)</f>
        <v>0</v>
      </c>
      <c r="BF161" s="13">
        <f>IF(N161="snížená",J161,0)</f>
        <v>0</v>
      </c>
      <c r="BG161" s="13">
        <f>IF(N161="zákl. přenesená",J161,0)</f>
        <v>0</v>
      </c>
      <c r="BH161" s="13">
        <f>IF(N161="sníž. přenesená",J161,0)</f>
        <v>0</v>
      </c>
      <c r="BI161" s="13">
        <f>IF(N161="nulová",J161,0)</f>
        <v>0</v>
      </c>
      <c r="BJ161" s="5" t="s">
        <v>5</v>
      </c>
      <c r="BK161" s="13">
        <f>ROUND(I161*H161,2)</f>
        <v>0</v>
      </c>
      <c r="BL161" s="5" t="s">
        <v>45</v>
      </c>
      <c r="BM161" s="12" t="s">
        <v>143</v>
      </c>
    </row>
    <row r="162" spans="2:65" s="1" customFormat="1" ht="16.5" customHeight="1" x14ac:dyDescent="0.2">
      <c r="B162" s="2"/>
      <c r="C162" s="38" t="s">
        <v>142</v>
      </c>
      <c r="D162" s="38" t="s">
        <v>26</v>
      </c>
      <c r="E162" s="37" t="s">
        <v>141</v>
      </c>
      <c r="F162" s="36" t="s">
        <v>140</v>
      </c>
      <c r="G162" s="35" t="s">
        <v>28</v>
      </c>
      <c r="H162" s="34">
        <v>1</v>
      </c>
      <c r="I162" s="33"/>
      <c r="J162" s="32">
        <f>ROUND(I162*H162,2)</f>
        <v>0</v>
      </c>
      <c r="K162" s="31"/>
      <c r="L162" s="30"/>
      <c r="M162" s="29" t="s">
        <v>9</v>
      </c>
      <c r="N162" s="28" t="s">
        <v>8</v>
      </c>
      <c r="P162" s="15">
        <f>O162*H162</f>
        <v>0</v>
      </c>
      <c r="Q162" s="15">
        <v>1.9000000000000001E-4</v>
      </c>
      <c r="R162" s="15">
        <f>Q162*H162</f>
        <v>1.9000000000000001E-4</v>
      </c>
      <c r="S162" s="15">
        <v>0</v>
      </c>
      <c r="T162" s="14">
        <f>S162*H162</f>
        <v>0</v>
      </c>
      <c r="AR162" s="12" t="s">
        <v>57</v>
      </c>
      <c r="AT162" s="12" t="s">
        <v>26</v>
      </c>
      <c r="AU162" s="12" t="s">
        <v>0</v>
      </c>
      <c r="AY162" s="5" t="s">
        <v>6</v>
      </c>
      <c r="BE162" s="13">
        <f>IF(N162="základní",J162,0)</f>
        <v>0</v>
      </c>
      <c r="BF162" s="13">
        <f>IF(N162="snížená",J162,0)</f>
        <v>0</v>
      </c>
      <c r="BG162" s="13">
        <f>IF(N162="zákl. přenesená",J162,0)</f>
        <v>0</v>
      </c>
      <c r="BH162" s="13">
        <f>IF(N162="sníž. přenesená",J162,0)</f>
        <v>0</v>
      </c>
      <c r="BI162" s="13">
        <f>IF(N162="nulová",J162,0)</f>
        <v>0</v>
      </c>
      <c r="BJ162" s="5" t="s">
        <v>5</v>
      </c>
      <c r="BK162" s="13">
        <f>ROUND(I162*H162,2)</f>
        <v>0</v>
      </c>
      <c r="BL162" s="5" t="s">
        <v>45</v>
      </c>
      <c r="BM162" s="12" t="s">
        <v>139</v>
      </c>
    </row>
    <row r="163" spans="2:65" s="1" customFormat="1" ht="21.75" customHeight="1" x14ac:dyDescent="0.2">
      <c r="B163" s="2"/>
      <c r="C163" s="38" t="s">
        <v>138</v>
      </c>
      <c r="D163" s="38" t="s">
        <v>26</v>
      </c>
      <c r="E163" s="37" t="s">
        <v>137</v>
      </c>
      <c r="F163" s="36" t="s">
        <v>136</v>
      </c>
      <c r="G163" s="35" t="s">
        <v>28</v>
      </c>
      <c r="H163" s="34">
        <v>2</v>
      </c>
      <c r="I163" s="33"/>
      <c r="J163" s="32">
        <f>ROUND(I163*H163,2)</f>
        <v>0</v>
      </c>
      <c r="K163" s="31"/>
      <c r="L163" s="30"/>
      <c r="M163" s="29" t="s">
        <v>9</v>
      </c>
      <c r="N163" s="28" t="s">
        <v>8</v>
      </c>
      <c r="P163" s="15">
        <f>O163*H163</f>
        <v>0</v>
      </c>
      <c r="Q163" s="15">
        <v>1.9000000000000001E-4</v>
      </c>
      <c r="R163" s="15">
        <f>Q163*H163</f>
        <v>3.8000000000000002E-4</v>
      </c>
      <c r="S163" s="15">
        <v>0</v>
      </c>
      <c r="T163" s="14">
        <f>S163*H163</f>
        <v>0</v>
      </c>
      <c r="AR163" s="12" t="s">
        <v>57</v>
      </c>
      <c r="AT163" s="12" t="s">
        <v>26</v>
      </c>
      <c r="AU163" s="12" t="s">
        <v>0</v>
      </c>
      <c r="AY163" s="5" t="s">
        <v>6</v>
      </c>
      <c r="BE163" s="13">
        <f>IF(N163="základní",J163,0)</f>
        <v>0</v>
      </c>
      <c r="BF163" s="13">
        <f>IF(N163="snížená",J163,0)</f>
        <v>0</v>
      </c>
      <c r="BG163" s="13">
        <f>IF(N163="zákl. přenesená",J163,0)</f>
        <v>0</v>
      </c>
      <c r="BH163" s="13">
        <f>IF(N163="sníž. přenesená",J163,0)</f>
        <v>0</v>
      </c>
      <c r="BI163" s="13">
        <f>IF(N163="nulová",J163,0)</f>
        <v>0</v>
      </c>
      <c r="BJ163" s="5" t="s">
        <v>5</v>
      </c>
      <c r="BK163" s="13">
        <f>ROUND(I163*H163,2)</f>
        <v>0</v>
      </c>
      <c r="BL163" s="5" t="s">
        <v>45</v>
      </c>
      <c r="BM163" s="12" t="s">
        <v>135</v>
      </c>
    </row>
    <row r="164" spans="2:65" s="1" customFormat="1" ht="21.75" customHeight="1" x14ac:dyDescent="0.2">
      <c r="B164" s="2"/>
      <c r="C164" s="38" t="s">
        <v>27</v>
      </c>
      <c r="D164" s="38" t="s">
        <v>26</v>
      </c>
      <c r="E164" s="37" t="s">
        <v>134</v>
      </c>
      <c r="F164" s="36" t="s">
        <v>133</v>
      </c>
      <c r="G164" s="35" t="s">
        <v>28</v>
      </c>
      <c r="H164" s="34">
        <v>3</v>
      </c>
      <c r="I164" s="33"/>
      <c r="J164" s="32">
        <f>ROUND(I164*H164,2)</f>
        <v>0</v>
      </c>
      <c r="K164" s="31"/>
      <c r="L164" s="30"/>
      <c r="M164" s="29" t="s">
        <v>9</v>
      </c>
      <c r="N164" s="28" t="s">
        <v>8</v>
      </c>
      <c r="P164" s="15">
        <f>O164*H164</f>
        <v>0</v>
      </c>
      <c r="Q164" s="15">
        <v>1.2999999999999999E-4</v>
      </c>
      <c r="R164" s="15">
        <f>Q164*H164</f>
        <v>3.8999999999999994E-4</v>
      </c>
      <c r="S164" s="15">
        <v>0</v>
      </c>
      <c r="T164" s="14">
        <f>S164*H164</f>
        <v>0</v>
      </c>
      <c r="AR164" s="12" t="s">
        <v>57</v>
      </c>
      <c r="AT164" s="12" t="s">
        <v>26</v>
      </c>
      <c r="AU164" s="12" t="s">
        <v>0</v>
      </c>
      <c r="AY164" s="5" t="s">
        <v>6</v>
      </c>
      <c r="BE164" s="13">
        <f>IF(N164="základní",J164,0)</f>
        <v>0</v>
      </c>
      <c r="BF164" s="13">
        <f>IF(N164="snížená",J164,0)</f>
        <v>0</v>
      </c>
      <c r="BG164" s="13">
        <f>IF(N164="zákl. přenesená",J164,0)</f>
        <v>0</v>
      </c>
      <c r="BH164" s="13">
        <f>IF(N164="sníž. přenesená",J164,0)</f>
        <v>0</v>
      </c>
      <c r="BI164" s="13">
        <f>IF(N164="nulová",J164,0)</f>
        <v>0</v>
      </c>
      <c r="BJ164" s="5" t="s">
        <v>5</v>
      </c>
      <c r="BK164" s="13">
        <f>ROUND(I164*H164,2)</f>
        <v>0</v>
      </c>
      <c r="BL164" s="5" t="s">
        <v>45</v>
      </c>
      <c r="BM164" s="12" t="s">
        <v>132</v>
      </c>
    </row>
    <row r="165" spans="2:65" s="1" customFormat="1" ht="24.15" customHeight="1" x14ac:dyDescent="0.2">
      <c r="B165" s="2"/>
      <c r="C165" s="25" t="s">
        <v>131</v>
      </c>
      <c r="D165" s="25" t="s">
        <v>7</v>
      </c>
      <c r="E165" s="24" t="s">
        <v>130</v>
      </c>
      <c r="F165" s="23" t="s">
        <v>129</v>
      </c>
      <c r="G165" s="22" t="s">
        <v>28</v>
      </c>
      <c r="H165" s="21">
        <v>1</v>
      </c>
      <c r="I165" s="20"/>
      <c r="J165" s="19">
        <f>ROUND(I165*H165,2)</f>
        <v>0</v>
      </c>
      <c r="K165" s="18"/>
      <c r="L165" s="2"/>
      <c r="M165" s="17" t="s">
        <v>9</v>
      </c>
      <c r="N165" s="16" t="s">
        <v>8</v>
      </c>
      <c r="P165" s="15">
        <f>O165*H165</f>
        <v>0</v>
      </c>
      <c r="Q165" s="15">
        <v>3.8000000000000002E-4</v>
      </c>
      <c r="R165" s="15">
        <f>Q165*H165</f>
        <v>3.8000000000000002E-4</v>
      </c>
      <c r="S165" s="15">
        <v>0</v>
      </c>
      <c r="T165" s="14">
        <f>S165*H165</f>
        <v>0</v>
      </c>
      <c r="AR165" s="12" t="s">
        <v>45</v>
      </c>
      <c r="AT165" s="12" t="s">
        <v>7</v>
      </c>
      <c r="AU165" s="12" t="s">
        <v>0</v>
      </c>
      <c r="AY165" s="5" t="s">
        <v>6</v>
      </c>
      <c r="BE165" s="13">
        <f>IF(N165="základní",J165,0)</f>
        <v>0</v>
      </c>
      <c r="BF165" s="13">
        <f>IF(N165="snížená",J165,0)</f>
        <v>0</v>
      </c>
      <c r="BG165" s="13">
        <f>IF(N165="zákl. přenesená",J165,0)</f>
        <v>0</v>
      </c>
      <c r="BH165" s="13">
        <f>IF(N165="sníž. přenesená",J165,0)</f>
        <v>0</v>
      </c>
      <c r="BI165" s="13">
        <f>IF(N165="nulová",J165,0)</f>
        <v>0</v>
      </c>
      <c r="BJ165" s="5" t="s">
        <v>5</v>
      </c>
      <c r="BK165" s="13">
        <f>ROUND(I165*H165,2)</f>
        <v>0</v>
      </c>
      <c r="BL165" s="5" t="s">
        <v>45</v>
      </c>
      <c r="BM165" s="12" t="s">
        <v>128</v>
      </c>
    </row>
    <row r="166" spans="2:65" s="1" customFormat="1" ht="19.2" x14ac:dyDescent="0.2">
      <c r="B166" s="2"/>
      <c r="D166" s="11" t="s">
        <v>1</v>
      </c>
      <c r="F166" s="10" t="s">
        <v>127</v>
      </c>
      <c r="I166" s="9"/>
      <c r="L166" s="2"/>
      <c r="M166" s="27"/>
      <c r="T166" s="26"/>
      <c r="AT166" s="5" t="s">
        <v>1</v>
      </c>
      <c r="AU166" s="5" t="s">
        <v>0</v>
      </c>
    </row>
    <row r="167" spans="2:65" s="1" customFormat="1" ht="16.5" customHeight="1" x14ac:dyDescent="0.2">
      <c r="B167" s="2"/>
      <c r="C167" s="25" t="s">
        <v>126</v>
      </c>
      <c r="D167" s="25" t="s">
        <v>7</v>
      </c>
      <c r="E167" s="24" t="s">
        <v>125</v>
      </c>
      <c r="F167" s="23" t="s">
        <v>124</v>
      </c>
      <c r="G167" s="22" t="s">
        <v>28</v>
      </c>
      <c r="H167" s="21">
        <v>2</v>
      </c>
      <c r="I167" s="20"/>
      <c r="J167" s="19">
        <f>ROUND(I167*H167,2)</f>
        <v>0</v>
      </c>
      <c r="K167" s="18"/>
      <c r="L167" s="2"/>
      <c r="M167" s="17" t="s">
        <v>9</v>
      </c>
      <c r="N167" s="16" t="s">
        <v>8</v>
      </c>
      <c r="P167" s="15">
        <f>O167*H167</f>
        <v>0</v>
      </c>
      <c r="Q167" s="15">
        <v>0</v>
      </c>
      <c r="R167" s="15">
        <f>Q167*H167</f>
        <v>0</v>
      </c>
      <c r="S167" s="15">
        <v>0</v>
      </c>
      <c r="T167" s="14">
        <f>S167*H167</f>
        <v>0</v>
      </c>
      <c r="AR167" s="12" t="s">
        <v>45</v>
      </c>
      <c r="AT167" s="12" t="s">
        <v>7</v>
      </c>
      <c r="AU167" s="12" t="s">
        <v>0</v>
      </c>
      <c r="AY167" s="5" t="s">
        <v>6</v>
      </c>
      <c r="BE167" s="13">
        <f>IF(N167="základní",J167,0)</f>
        <v>0</v>
      </c>
      <c r="BF167" s="13">
        <f>IF(N167="snížená",J167,0)</f>
        <v>0</v>
      </c>
      <c r="BG167" s="13">
        <f>IF(N167="zákl. přenesená",J167,0)</f>
        <v>0</v>
      </c>
      <c r="BH167" s="13">
        <f>IF(N167="sníž. přenesená",J167,0)</f>
        <v>0</v>
      </c>
      <c r="BI167" s="13">
        <f>IF(N167="nulová",J167,0)</f>
        <v>0</v>
      </c>
      <c r="BJ167" s="5" t="s">
        <v>5</v>
      </c>
      <c r="BK167" s="13">
        <f>ROUND(I167*H167,2)</f>
        <v>0</v>
      </c>
      <c r="BL167" s="5" t="s">
        <v>45</v>
      </c>
      <c r="BM167" s="12" t="s">
        <v>123</v>
      </c>
    </row>
    <row r="168" spans="2:65" s="1" customFormat="1" ht="28.8" x14ac:dyDescent="0.2">
      <c r="B168" s="2"/>
      <c r="D168" s="60" t="s">
        <v>121</v>
      </c>
      <c r="F168" s="69" t="s">
        <v>122</v>
      </c>
      <c r="I168" s="9"/>
      <c r="L168" s="2"/>
      <c r="M168" s="27"/>
      <c r="T168" s="26"/>
      <c r="AT168" s="5" t="s">
        <v>121</v>
      </c>
      <c r="AU168" s="5" t="s">
        <v>0</v>
      </c>
    </row>
    <row r="169" spans="2:65" s="1" customFormat="1" ht="24.15" customHeight="1" x14ac:dyDescent="0.2">
      <c r="B169" s="2"/>
      <c r="C169" s="38" t="s">
        <v>120</v>
      </c>
      <c r="D169" s="38" t="s">
        <v>26</v>
      </c>
      <c r="E169" s="37" t="s">
        <v>119</v>
      </c>
      <c r="F169" s="36" t="s">
        <v>118</v>
      </c>
      <c r="G169" s="35" t="s">
        <v>28</v>
      </c>
      <c r="H169" s="34">
        <v>1</v>
      </c>
      <c r="I169" s="33"/>
      <c r="J169" s="32">
        <f>ROUND(I169*H169,2)</f>
        <v>0</v>
      </c>
      <c r="K169" s="31"/>
      <c r="L169" s="30"/>
      <c r="M169" s="29" t="s">
        <v>9</v>
      </c>
      <c r="N169" s="28" t="s">
        <v>8</v>
      </c>
      <c r="P169" s="15">
        <f>O169*H169</f>
        <v>0</v>
      </c>
      <c r="Q169" s="15">
        <v>0</v>
      </c>
      <c r="R169" s="15">
        <f>Q169*H169</f>
        <v>0</v>
      </c>
      <c r="S169" s="15">
        <v>0</v>
      </c>
      <c r="T169" s="14">
        <f>S169*H169</f>
        <v>0</v>
      </c>
      <c r="AR169" s="12" t="s">
        <v>57</v>
      </c>
      <c r="AT169" s="12" t="s">
        <v>26</v>
      </c>
      <c r="AU169" s="12" t="s">
        <v>0</v>
      </c>
      <c r="AY169" s="5" t="s">
        <v>6</v>
      </c>
      <c r="BE169" s="13">
        <f>IF(N169="základní",J169,0)</f>
        <v>0</v>
      </c>
      <c r="BF169" s="13">
        <f>IF(N169="snížená",J169,0)</f>
        <v>0</v>
      </c>
      <c r="BG169" s="13">
        <f>IF(N169="zákl. přenesená",J169,0)</f>
        <v>0</v>
      </c>
      <c r="BH169" s="13">
        <f>IF(N169="sníž. přenesená",J169,0)</f>
        <v>0</v>
      </c>
      <c r="BI169" s="13">
        <f>IF(N169="nulová",J169,0)</f>
        <v>0</v>
      </c>
      <c r="BJ169" s="5" t="s">
        <v>5</v>
      </c>
      <c r="BK169" s="13">
        <f>ROUND(I169*H169,2)</f>
        <v>0</v>
      </c>
      <c r="BL169" s="5" t="s">
        <v>45</v>
      </c>
      <c r="BM169" s="12" t="s">
        <v>117</v>
      </c>
    </row>
    <row r="170" spans="2:65" s="1" customFormat="1" ht="24.15" customHeight="1" x14ac:dyDescent="0.2">
      <c r="B170" s="2"/>
      <c r="C170" s="38" t="s">
        <v>116</v>
      </c>
      <c r="D170" s="38" t="s">
        <v>26</v>
      </c>
      <c r="E170" s="37" t="s">
        <v>115</v>
      </c>
      <c r="F170" s="36" t="s">
        <v>114</v>
      </c>
      <c r="G170" s="35" t="s">
        <v>28</v>
      </c>
      <c r="H170" s="34">
        <v>1</v>
      </c>
      <c r="I170" s="33"/>
      <c r="J170" s="32">
        <f>ROUND(I170*H170,2)</f>
        <v>0</v>
      </c>
      <c r="K170" s="31"/>
      <c r="L170" s="30"/>
      <c r="M170" s="29" t="s">
        <v>9</v>
      </c>
      <c r="N170" s="28" t="s">
        <v>8</v>
      </c>
      <c r="P170" s="15">
        <f>O170*H170</f>
        <v>0</v>
      </c>
      <c r="Q170" s="15">
        <v>0</v>
      </c>
      <c r="R170" s="15">
        <f>Q170*H170</f>
        <v>0</v>
      </c>
      <c r="S170" s="15">
        <v>0</v>
      </c>
      <c r="T170" s="14">
        <f>S170*H170</f>
        <v>0</v>
      </c>
      <c r="AR170" s="12" t="s">
        <v>57</v>
      </c>
      <c r="AT170" s="12" t="s">
        <v>26</v>
      </c>
      <c r="AU170" s="12" t="s">
        <v>0</v>
      </c>
      <c r="AY170" s="5" t="s">
        <v>6</v>
      </c>
      <c r="BE170" s="13">
        <f>IF(N170="základní",J170,0)</f>
        <v>0</v>
      </c>
      <c r="BF170" s="13">
        <f>IF(N170="snížená",J170,0)</f>
        <v>0</v>
      </c>
      <c r="BG170" s="13">
        <f>IF(N170="zákl. přenesená",J170,0)</f>
        <v>0</v>
      </c>
      <c r="BH170" s="13">
        <f>IF(N170="sníž. přenesená",J170,0)</f>
        <v>0</v>
      </c>
      <c r="BI170" s="13">
        <f>IF(N170="nulová",J170,0)</f>
        <v>0</v>
      </c>
      <c r="BJ170" s="5" t="s">
        <v>5</v>
      </c>
      <c r="BK170" s="13">
        <f>ROUND(I170*H170,2)</f>
        <v>0</v>
      </c>
      <c r="BL170" s="5" t="s">
        <v>45</v>
      </c>
      <c r="BM170" s="12" t="s">
        <v>113</v>
      </c>
    </row>
    <row r="171" spans="2:65" s="1" customFormat="1" ht="37.799999999999997" customHeight="1" x14ac:dyDescent="0.2">
      <c r="B171" s="2"/>
      <c r="C171" s="25" t="s">
        <v>112</v>
      </c>
      <c r="D171" s="25" t="s">
        <v>7</v>
      </c>
      <c r="E171" s="24" t="s">
        <v>111</v>
      </c>
      <c r="F171" s="23" t="s">
        <v>110</v>
      </c>
      <c r="G171" s="22" t="s">
        <v>16</v>
      </c>
      <c r="H171" s="21">
        <v>46.3</v>
      </c>
      <c r="I171" s="20"/>
      <c r="J171" s="19">
        <f>ROUND(I171*H171,2)</f>
        <v>0</v>
      </c>
      <c r="K171" s="18"/>
      <c r="L171" s="2"/>
      <c r="M171" s="17" t="s">
        <v>9</v>
      </c>
      <c r="N171" s="16" t="s">
        <v>8</v>
      </c>
      <c r="P171" s="15">
        <f>O171*H171</f>
        <v>0</v>
      </c>
      <c r="Q171" s="15">
        <v>0</v>
      </c>
      <c r="R171" s="15">
        <f>Q171*H171</f>
        <v>0</v>
      </c>
      <c r="S171" s="15">
        <v>0</v>
      </c>
      <c r="T171" s="14">
        <f>S171*H171</f>
        <v>0</v>
      </c>
      <c r="AR171" s="12" t="s">
        <v>45</v>
      </c>
      <c r="AT171" s="12" t="s">
        <v>7</v>
      </c>
      <c r="AU171" s="12" t="s">
        <v>0</v>
      </c>
      <c r="AY171" s="5" t="s">
        <v>6</v>
      </c>
      <c r="BE171" s="13">
        <f>IF(N171="základní",J171,0)</f>
        <v>0</v>
      </c>
      <c r="BF171" s="13">
        <f>IF(N171="snížená",J171,0)</f>
        <v>0</v>
      </c>
      <c r="BG171" s="13">
        <f>IF(N171="zákl. přenesená",J171,0)</f>
        <v>0</v>
      </c>
      <c r="BH171" s="13">
        <f>IF(N171="sníž. přenesená",J171,0)</f>
        <v>0</v>
      </c>
      <c r="BI171" s="13">
        <f>IF(N171="nulová",J171,0)</f>
        <v>0</v>
      </c>
      <c r="BJ171" s="5" t="s">
        <v>5</v>
      </c>
      <c r="BK171" s="13">
        <f>ROUND(I171*H171,2)</f>
        <v>0</v>
      </c>
      <c r="BL171" s="5" t="s">
        <v>45</v>
      </c>
      <c r="BM171" s="12" t="s">
        <v>109</v>
      </c>
    </row>
    <row r="172" spans="2:65" s="61" customFormat="1" x14ac:dyDescent="0.2">
      <c r="B172" s="65"/>
      <c r="D172" s="60" t="s">
        <v>62</v>
      </c>
      <c r="E172" s="62" t="s">
        <v>9</v>
      </c>
      <c r="F172" s="68" t="s">
        <v>108</v>
      </c>
      <c r="H172" s="67">
        <v>19</v>
      </c>
      <c r="I172" s="66"/>
      <c r="L172" s="65"/>
      <c r="M172" s="64"/>
      <c r="T172" s="63"/>
      <c r="AT172" s="62" t="s">
        <v>62</v>
      </c>
      <c r="AU172" s="62" t="s">
        <v>0</v>
      </c>
      <c r="AV172" s="61" t="s">
        <v>0</v>
      </c>
      <c r="AW172" s="61" t="s">
        <v>61</v>
      </c>
      <c r="AX172" s="61" t="s">
        <v>40</v>
      </c>
      <c r="AY172" s="62" t="s">
        <v>6</v>
      </c>
    </row>
    <row r="173" spans="2:65" s="61" customFormat="1" x14ac:dyDescent="0.2">
      <c r="B173" s="65"/>
      <c r="D173" s="60" t="s">
        <v>62</v>
      </c>
      <c r="E173" s="62" t="s">
        <v>9</v>
      </c>
      <c r="F173" s="68" t="s">
        <v>107</v>
      </c>
      <c r="H173" s="67">
        <v>27.3</v>
      </c>
      <c r="I173" s="66"/>
      <c r="L173" s="65"/>
      <c r="M173" s="64"/>
      <c r="T173" s="63"/>
      <c r="AT173" s="62" t="s">
        <v>62</v>
      </c>
      <c r="AU173" s="62" t="s">
        <v>0</v>
      </c>
      <c r="AV173" s="61" t="s">
        <v>0</v>
      </c>
      <c r="AW173" s="61" t="s">
        <v>61</v>
      </c>
      <c r="AX173" s="61" t="s">
        <v>40</v>
      </c>
      <c r="AY173" s="62" t="s">
        <v>6</v>
      </c>
    </row>
    <row r="174" spans="2:65" s="52" customFormat="1" x14ac:dyDescent="0.2">
      <c r="B174" s="56"/>
      <c r="D174" s="60" t="s">
        <v>62</v>
      </c>
      <c r="E174" s="53" t="s">
        <v>9</v>
      </c>
      <c r="F174" s="59" t="s">
        <v>63</v>
      </c>
      <c r="H174" s="58">
        <v>46.3</v>
      </c>
      <c r="I174" s="57"/>
      <c r="L174" s="56"/>
      <c r="M174" s="55"/>
      <c r="T174" s="54"/>
      <c r="AT174" s="53" t="s">
        <v>62</v>
      </c>
      <c r="AU174" s="53" t="s">
        <v>0</v>
      </c>
      <c r="AV174" s="52" t="s">
        <v>45</v>
      </c>
      <c r="AW174" s="52" t="s">
        <v>61</v>
      </c>
      <c r="AX174" s="52" t="s">
        <v>5</v>
      </c>
      <c r="AY174" s="53" t="s">
        <v>6</v>
      </c>
    </row>
    <row r="175" spans="2:65" s="1" customFormat="1" ht="21.75" customHeight="1" x14ac:dyDescent="0.2">
      <c r="B175" s="2"/>
      <c r="C175" s="38" t="s">
        <v>106</v>
      </c>
      <c r="D175" s="38" t="s">
        <v>26</v>
      </c>
      <c r="E175" s="37" t="s">
        <v>105</v>
      </c>
      <c r="F175" s="36" t="s">
        <v>104</v>
      </c>
      <c r="G175" s="35" t="s">
        <v>16</v>
      </c>
      <c r="H175" s="34">
        <v>46.3</v>
      </c>
      <c r="I175" s="33"/>
      <c r="J175" s="32">
        <f>ROUND(I175*H175,2)</f>
        <v>0</v>
      </c>
      <c r="K175" s="31"/>
      <c r="L175" s="30"/>
      <c r="M175" s="29" t="s">
        <v>9</v>
      </c>
      <c r="N175" s="28" t="s">
        <v>8</v>
      </c>
      <c r="P175" s="15">
        <f>O175*H175</f>
        <v>0</v>
      </c>
      <c r="Q175" s="15">
        <v>1.7000000000000001E-4</v>
      </c>
      <c r="R175" s="15">
        <f>Q175*H175</f>
        <v>7.8709999999999995E-3</v>
      </c>
      <c r="S175" s="15">
        <v>0</v>
      </c>
      <c r="T175" s="14">
        <f>S175*H175</f>
        <v>0</v>
      </c>
      <c r="AR175" s="12" t="s">
        <v>57</v>
      </c>
      <c r="AT175" s="12" t="s">
        <v>26</v>
      </c>
      <c r="AU175" s="12" t="s">
        <v>0</v>
      </c>
      <c r="AY175" s="5" t="s">
        <v>6</v>
      </c>
      <c r="BE175" s="13">
        <f>IF(N175="základní",J175,0)</f>
        <v>0</v>
      </c>
      <c r="BF175" s="13">
        <f>IF(N175="snížená",J175,0)</f>
        <v>0</v>
      </c>
      <c r="BG175" s="13">
        <f>IF(N175="zákl. přenesená",J175,0)</f>
        <v>0</v>
      </c>
      <c r="BH175" s="13">
        <f>IF(N175="sníž. přenesená",J175,0)</f>
        <v>0</v>
      </c>
      <c r="BI175" s="13">
        <f>IF(N175="nulová",J175,0)</f>
        <v>0</v>
      </c>
      <c r="BJ175" s="5" t="s">
        <v>5</v>
      </c>
      <c r="BK175" s="13">
        <f>ROUND(I175*H175,2)</f>
        <v>0</v>
      </c>
      <c r="BL175" s="5" t="s">
        <v>45</v>
      </c>
      <c r="BM175" s="12" t="s">
        <v>103</v>
      </c>
    </row>
    <row r="176" spans="2:65" s="61" customFormat="1" ht="20.399999999999999" x14ac:dyDescent="0.2">
      <c r="B176" s="65"/>
      <c r="D176" s="60" t="s">
        <v>62</v>
      </c>
      <c r="F176" s="68" t="s">
        <v>102</v>
      </c>
      <c r="H176" s="67">
        <v>46.3</v>
      </c>
      <c r="I176" s="66"/>
      <c r="L176" s="65"/>
      <c r="M176" s="64"/>
      <c r="T176" s="63"/>
      <c r="AT176" s="62" t="s">
        <v>62</v>
      </c>
      <c r="AU176" s="62" t="s">
        <v>0</v>
      </c>
      <c r="AV176" s="61" t="s">
        <v>0</v>
      </c>
      <c r="AW176" s="61" t="s">
        <v>101</v>
      </c>
      <c r="AX176" s="61" t="s">
        <v>5</v>
      </c>
      <c r="AY176" s="62" t="s">
        <v>6</v>
      </c>
    </row>
    <row r="177" spans="2:65" s="1" customFormat="1" ht="37.799999999999997" customHeight="1" x14ac:dyDescent="0.2">
      <c r="B177" s="2"/>
      <c r="C177" s="25" t="s">
        <v>100</v>
      </c>
      <c r="D177" s="25" t="s">
        <v>7</v>
      </c>
      <c r="E177" s="24" t="s">
        <v>99</v>
      </c>
      <c r="F177" s="23" t="s">
        <v>98</v>
      </c>
      <c r="G177" s="22" t="s">
        <v>16</v>
      </c>
      <c r="H177" s="21">
        <v>61</v>
      </c>
      <c r="I177" s="20"/>
      <c r="J177" s="19">
        <f>ROUND(I177*H177,2)</f>
        <v>0</v>
      </c>
      <c r="K177" s="18"/>
      <c r="L177" s="2"/>
      <c r="M177" s="17" t="s">
        <v>9</v>
      </c>
      <c r="N177" s="16" t="s">
        <v>8</v>
      </c>
      <c r="P177" s="15">
        <f>O177*H177</f>
        <v>0</v>
      </c>
      <c r="Q177" s="15">
        <v>0</v>
      </c>
      <c r="R177" s="15">
        <f>Q177*H177</f>
        <v>0</v>
      </c>
      <c r="S177" s="15">
        <v>0</v>
      </c>
      <c r="T177" s="14">
        <f>S177*H177</f>
        <v>0</v>
      </c>
      <c r="AR177" s="12" t="s">
        <v>45</v>
      </c>
      <c r="AT177" s="12" t="s">
        <v>7</v>
      </c>
      <c r="AU177" s="12" t="s">
        <v>0</v>
      </c>
      <c r="AY177" s="5" t="s">
        <v>6</v>
      </c>
      <c r="BE177" s="13">
        <f>IF(N177="základní",J177,0)</f>
        <v>0</v>
      </c>
      <c r="BF177" s="13">
        <f>IF(N177="snížená",J177,0)</f>
        <v>0</v>
      </c>
      <c r="BG177" s="13">
        <f>IF(N177="zákl. přenesená",J177,0)</f>
        <v>0</v>
      </c>
      <c r="BH177" s="13">
        <f>IF(N177="sníž. přenesená",J177,0)</f>
        <v>0</v>
      </c>
      <c r="BI177" s="13">
        <f>IF(N177="nulová",J177,0)</f>
        <v>0</v>
      </c>
      <c r="BJ177" s="5" t="s">
        <v>5</v>
      </c>
      <c r="BK177" s="13">
        <f>ROUND(I177*H177,2)</f>
        <v>0</v>
      </c>
      <c r="BL177" s="5" t="s">
        <v>45</v>
      </c>
      <c r="BM177" s="12" t="s">
        <v>97</v>
      </c>
    </row>
    <row r="178" spans="2:65" s="1" customFormat="1" ht="19.2" x14ac:dyDescent="0.2">
      <c r="B178" s="2"/>
      <c r="D178" s="11" t="s">
        <v>1</v>
      </c>
      <c r="F178" s="10" t="s">
        <v>96</v>
      </c>
      <c r="I178" s="9"/>
      <c r="L178" s="2"/>
      <c r="M178" s="27"/>
      <c r="T178" s="26"/>
      <c r="AT178" s="5" t="s">
        <v>1</v>
      </c>
      <c r="AU178" s="5" t="s">
        <v>0</v>
      </c>
    </row>
    <row r="179" spans="2:65" s="61" customFormat="1" x14ac:dyDescent="0.2">
      <c r="B179" s="65"/>
      <c r="D179" s="60" t="s">
        <v>62</v>
      </c>
      <c r="E179" s="62" t="s">
        <v>9</v>
      </c>
      <c r="F179" s="68" t="s">
        <v>95</v>
      </c>
      <c r="H179" s="67">
        <v>61</v>
      </c>
      <c r="I179" s="66"/>
      <c r="L179" s="65"/>
      <c r="M179" s="64"/>
      <c r="T179" s="63"/>
      <c r="AT179" s="62" t="s">
        <v>62</v>
      </c>
      <c r="AU179" s="62" t="s">
        <v>0</v>
      </c>
      <c r="AV179" s="61" t="s">
        <v>0</v>
      </c>
      <c r="AW179" s="61" t="s">
        <v>61</v>
      </c>
      <c r="AX179" s="61" t="s">
        <v>5</v>
      </c>
      <c r="AY179" s="62" t="s">
        <v>6</v>
      </c>
    </row>
    <row r="180" spans="2:65" s="1" customFormat="1" ht="21.75" customHeight="1" x14ac:dyDescent="0.2">
      <c r="B180" s="2"/>
      <c r="C180" s="38" t="s">
        <v>94</v>
      </c>
      <c r="D180" s="38" t="s">
        <v>26</v>
      </c>
      <c r="E180" s="37" t="s">
        <v>93</v>
      </c>
      <c r="F180" s="36" t="s">
        <v>92</v>
      </c>
      <c r="G180" s="35" t="s">
        <v>16</v>
      </c>
      <c r="H180" s="34">
        <v>61</v>
      </c>
      <c r="I180" s="33"/>
      <c r="J180" s="32">
        <f>ROUND(I180*H180,2)</f>
        <v>0</v>
      </c>
      <c r="K180" s="31"/>
      <c r="L180" s="30"/>
      <c r="M180" s="29" t="s">
        <v>9</v>
      </c>
      <c r="N180" s="28" t="s">
        <v>8</v>
      </c>
      <c r="P180" s="15">
        <f>O180*H180</f>
        <v>0</v>
      </c>
      <c r="Q180" s="15">
        <v>2.7E-4</v>
      </c>
      <c r="R180" s="15">
        <f>Q180*H180</f>
        <v>1.6469999999999999E-2</v>
      </c>
      <c r="S180" s="15">
        <v>0</v>
      </c>
      <c r="T180" s="14">
        <f>S180*H180</f>
        <v>0</v>
      </c>
      <c r="AR180" s="12" t="s">
        <v>57</v>
      </c>
      <c r="AT180" s="12" t="s">
        <v>26</v>
      </c>
      <c r="AU180" s="12" t="s">
        <v>0</v>
      </c>
      <c r="AY180" s="5" t="s">
        <v>6</v>
      </c>
      <c r="BE180" s="13">
        <f>IF(N180="základní",J180,0)</f>
        <v>0</v>
      </c>
      <c r="BF180" s="13">
        <f>IF(N180="snížená",J180,0)</f>
        <v>0</v>
      </c>
      <c r="BG180" s="13">
        <f>IF(N180="zákl. přenesená",J180,0)</f>
        <v>0</v>
      </c>
      <c r="BH180" s="13">
        <f>IF(N180="sníž. přenesená",J180,0)</f>
        <v>0</v>
      </c>
      <c r="BI180" s="13">
        <f>IF(N180="nulová",J180,0)</f>
        <v>0</v>
      </c>
      <c r="BJ180" s="5" t="s">
        <v>5</v>
      </c>
      <c r="BK180" s="13">
        <f>ROUND(I180*H180,2)</f>
        <v>0</v>
      </c>
      <c r="BL180" s="5" t="s">
        <v>45</v>
      </c>
      <c r="BM180" s="12" t="s">
        <v>91</v>
      </c>
    </row>
    <row r="181" spans="2:65" s="1" customFormat="1" ht="24.15" customHeight="1" x14ac:dyDescent="0.2">
      <c r="B181" s="2"/>
      <c r="C181" s="25" t="s">
        <v>90</v>
      </c>
      <c r="D181" s="25" t="s">
        <v>7</v>
      </c>
      <c r="E181" s="24" t="s">
        <v>89</v>
      </c>
      <c r="F181" s="23" t="s">
        <v>88</v>
      </c>
      <c r="G181" s="22" t="s">
        <v>28</v>
      </c>
      <c r="H181" s="21">
        <v>1</v>
      </c>
      <c r="I181" s="20"/>
      <c r="J181" s="19">
        <f>ROUND(I181*H181,2)</f>
        <v>0</v>
      </c>
      <c r="K181" s="18"/>
      <c r="L181" s="2"/>
      <c r="M181" s="17" t="s">
        <v>9</v>
      </c>
      <c r="N181" s="16" t="s">
        <v>8</v>
      </c>
      <c r="P181" s="15">
        <f>O181*H181</f>
        <v>0</v>
      </c>
      <c r="Q181" s="15">
        <v>2.4000000000000001E-4</v>
      </c>
      <c r="R181" s="15">
        <f>Q181*H181</f>
        <v>2.4000000000000001E-4</v>
      </c>
      <c r="S181" s="15">
        <v>0</v>
      </c>
      <c r="T181" s="14">
        <f>S181*H181</f>
        <v>0</v>
      </c>
      <c r="AR181" s="12" t="s">
        <v>45</v>
      </c>
      <c r="AT181" s="12" t="s">
        <v>7</v>
      </c>
      <c r="AU181" s="12" t="s">
        <v>0</v>
      </c>
      <c r="AY181" s="5" t="s">
        <v>6</v>
      </c>
      <c r="BE181" s="13">
        <f>IF(N181="základní",J181,0)</f>
        <v>0</v>
      </c>
      <c r="BF181" s="13">
        <f>IF(N181="snížená",J181,0)</f>
        <v>0</v>
      </c>
      <c r="BG181" s="13">
        <f>IF(N181="zákl. přenesená",J181,0)</f>
        <v>0</v>
      </c>
      <c r="BH181" s="13">
        <f>IF(N181="sníž. přenesená",J181,0)</f>
        <v>0</v>
      </c>
      <c r="BI181" s="13">
        <f>IF(N181="nulová",J181,0)</f>
        <v>0</v>
      </c>
      <c r="BJ181" s="5" t="s">
        <v>5</v>
      </c>
      <c r="BK181" s="13">
        <f>ROUND(I181*H181,2)</f>
        <v>0</v>
      </c>
      <c r="BL181" s="5" t="s">
        <v>45</v>
      </c>
      <c r="BM181" s="12" t="s">
        <v>87</v>
      </c>
    </row>
    <row r="182" spans="2:65" s="1" customFormat="1" ht="19.2" x14ac:dyDescent="0.2">
      <c r="B182" s="2"/>
      <c r="D182" s="11" t="s">
        <v>1</v>
      </c>
      <c r="F182" s="10" t="s">
        <v>86</v>
      </c>
      <c r="I182" s="9"/>
      <c r="L182" s="2"/>
      <c r="M182" s="27"/>
      <c r="T182" s="26"/>
      <c r="AT182" s="5" t="s">
        <v>1</v>
      </c>
      <c r="AU182" s="5" t="s">
        <v>0</v>
      </c>
    </row>
    <row r="183" spans="2:65" s="1" customFormat="1" ht="16.5" customHeight="1" x14ac:dyDescent="0.2">
      <c r="B183" s="2"/>
      <c r="C183" s="25" t="s">
        <v>85</v>
      </c>
      <c r="D183" s="25" t="s">
        <v>7</v>
      </c>
      <c r="E183" s="24" t="s">
        <v>84</v>
      </c>
      <c r="F183" s="23" t="s">
        <v>83</v>
      </c>
      <c r="G183" s="22" t="s">
        <v>28</v>
      </c>
      <c r="H183" s="21">
        <v>4</v>
      </c>
      <c r="I183" s="20"/>
      <c r="J183" s="19">
        <f>ROUND(I183*H183,2)</f>
        <v>0</v>
      </c>
      <c r="K183" s="18"/>
      <c r="L183" s="2"/>
      <c r="M183" s="17" t="s">
        <v>9</v>
      </c>
      <c r="N183" s="16" t="s">
        <v>8</v>
      </c>
      <c r="P183" s="15">
        <f>O183*H183</f>
        <v>0</v>
      </c>
      <c r="Q183" s="15">
        <v>0.12303</v>
      </c>
      <c r="R183" s="15">
        <f>Q183*H183</f>
        <v>0.49212</v>
      </c>
      <c r="S183" s="15">
        <v>0</v>
      </c>
      <c r="T183" s="14">
        <f>S183*H183</f>
        <v>0</v>
      </c>
      <c r="AR183" s="12" t="s">
        <v>45</v>
      </c>
      <c r="AT183" s="12" t="s">
        <v>7</v>
      </c>
      <c r="AU183" s="12" t="s">
        <v>0</v>
      </c>
      <c r="AY183" s="5" t="s">
        <v>6</v>
      </c>
      <c r="BE183" s="13">
        <f>IF(N183="základní",J183,0)</f>
        <v>0</v>
      </c>
      <c r="BF183" s="13">
        <f>IF(N183="snížená",J183,0)</f>
        <v>0</v>
      </c>
      <c r="BG183" s="13">
        <f>IF(N183="zákl. přenesená",J183,0)</f>
        <v>0</v>
      </c>
      <c r="BH183" s="13">
        <f>IF(N183="sníž. přenesená",J183,0)</f>
        <v>0</v>
      </c>
      <c r="BI183" s="13">
        <f>IF(N183="nulová",J183,0)</f>
        <v>0</v>
      </c>
      <c r="BJ183" s="5" t="s">
        <v>5</v>
      </c>
      <c r="BK183" s="13">
        <f>ROUND(I183*H183,2)</f>
        <v>0</v>
      </c>
      <c r="BL183" s="5" t="s">
        <v>45</v>
      </c>
      <c r="BM183" s="12" t="s">
        <v>82</v>
      </c>
    </row>
    <row r="184" spans="2:65" s="1" customFormat="1" ht="19.2" x14ac:dyDescent="0.2">
      <c r="B184" s="2"/>
      <c r="D184" s="11" t="s">
        <v>1</v>
      </c>
      <c r="F184" s="10" t="s">
        <v>81</v>
      </c>
      <c r="I184" s="9"/>
      <c r="L184" s="2"/>
      <c r="M184" s="27"/>
      <c r="T184" s="26"/>
      <c r="AT184" s="5" t="s">
        <v>1</v>
      </c>
      <c r="AU184" s="5" t="s">
        <v>0</v>
      </c>
    </row>
    <row r="185" spans="2:65" s="1" customFormat="1" ht="24.15" customHeight="1" x14ac:dyDescent="0.2">
      <c r="B185" s="2"/>
      <c r="C185" s="38" t="s">
        <v>80</v>
      </c>
      <c r="D185" s="38" t="s">
        <v>26</v>
      </c>
      <c r="E185" s="37" t="s">
        <v>79</v>
      </c>
      <c r="F185" s="36" t="s">
        <v>78</v>
      </c>
      <c r="G185" s="35" t="s">
        <v>28</v>
      </c>
      <c r="H185" s="34">
        <v>4</v>
      </c>
      <c r="I185" s="33"/>
      <c r="J185" s="32">
        <f>ROUND(I185*H185,2)</f>
        <v>0</v>
      </c>
      <c r="K185" s="31"/>
      <c r="L185" s="30"/>
      <c r="M185" s="29" t="s">
        <v>9</v>
      </c>
      <c r="N185" s="28" t="s">
        <v>8</v>
      </c>
      <c r="P185" s="15">
        <f>O185*H185</f>
        <v>0</v>
      </c>
      <c r="Q185" s="15">
        <v>1.3299999999999999E-2</v>
      </c>
      <c r="R185" s="15">
        <f>Q185*H185</f>
        <v>5.3199999999999997E-2</v>
      </c>
      <c r="S185" s="15">
        <v>0</v>
      </c>
      <c r="T185" s="14">
        <f>S185*H185</f>
        <v>0</v>
      </c>
      <c r="AR185" s="12" t="s">
        <v>57</v>
      </c>
      <c r="AT185" s="12" t="s">
        <v>26</v>
      </c>
      <c r="AU185" s="12" t="s">
        <v>0</v>
      </c>
      <c r="AY185" s="5" t="s">
        <v>6</v>
      </c>
      <c r="BE185" s="13">
        <f>IF(N185="základní",J185,0)</f>
        <v>0</v>
      </c>
      <c r="BF185" s="13">
        <f>IF(N185="snížená",J185,0)</f>
        <v>0</v>
      </c>
      <c r="BG185" s="13">
        <f>IF(N185="zákl. přenesená",J185,0)</f>
        <v>0</v>
      </c>
      <c r="BH185" s="13">
        <f>IF(N185="sníž. přenesená",J185,0)</f>
        <v>0</v>
      </c>
      <c r="BI185" s="13">
        <f>IF(N185="nulová",J185,0)</f>
        <v>0</v>
      </c>
      <c r="BJ185" s="5" t="s">
        <v>5</v>
      </c>
      <c r="BK185" s="13">
        <f>ROUND(I185*H185,2)</f>
        <v>0</v>
      </c>
      <c r="BL185" s="5" t="s">
        <v>45</v>
      </c>
      <c r="BM185" s="12" t="s">
        <v>77</v>
      </c>
    </row>
    <row r="186" spans="2:65" s="1" customFormat="1" ht="16.5" customHeight="1" x14ac:dyDescent="0.2">
      <c r="B186" s="2"/>
      <c r="C186" s="25" t="s">
        <v>76</v>
      </c>
      <c r="D186" s="25" t="s">
        <v>7</v>
      </c>
      <c r="E186" s="24" t="s">
        <v>75</v>
      </c>
      <c r="F186" s="23" t="s">
        <v>74</v>
      </c>
      <c r="G186" s="22" t="s">
        <v>16</v>
      </c>
      <c r="H186" s="21">
        <v>107.3</v>
      </c>
      <c r="I186" s="20"/>
      <c r="J186" s="19">
        <f>ROUND(I186*H186,2)</f>
        <v>0</v>
      </c>
      <c r="K186" s="18"/>
      <c r="L186" s="2"/>
      <c r="M186" s="17" t="s">
        <v>9</v>
      </c>
      <c r="N186" s="16" t="s">
        <v>8</v>
      </c>
      <c r="P186" s="15">
        <f>O186*H186</f>
        <v>0</v>
      </c>
      <c r="Q186" s="15">
        <v>1.9000000000000001E-4</v>
      </c>
      <c r="R186" s="15">
        <f>Q186*H186</f>
        <v>2.0386999999999999E-2</v>
      </c>
      <c r="S186" s="15">
        <v>0</v>
      </c>
      <c r="T186" s="14">
        <f>S186*H186</f>
        <v>0</v>
      </c>
      <c r="AR186" s="12" t="s">
        <v>45</v>
      </c>
      <c r="AT186" s="12" t="s">
        <v>7</v>
      </c>
      <c r="AU186" s="12" t="s">
        <v>0</v>
      </c>
      <c r="AY186" s="5" t="s">
        <v>6</v>
      </c>
      <c r="BE186" s="13">
        <f>IF(N186="základní",J186,0)</f>
        <v>0</v>
      </c>
      <c r="BF186" s="13">
        <f>IF(N186="snížená",J186,0)</f>
        <v>0</v>
      </c>
      <c r="BG186" s="13">
        <f>IF(N186="zákl. přenesená",J186,0)</f>
        <v>0</v>
      </c>
      <c r="BH186" s="13">
        <f>IF(N186="sníž. přenesená",J186,0)</f>
        <v>0</v>
      </c>
      <c r="BI186" s="13">
        <f>IF(N186="nulová",J186,0)</f>
        <v>0</v>
      </c>
      <c r="BJ186" s="5" t="s">
        <v>5</v>
      </c>
      <c r="BK186" s="13">
        <f>ROUND(I186*H186,2)</f>
        <v>0</v>
      </c>
      <c r="BL186" s="5" t="s">
        <v>45</v>
      </c>
      <c r="BM186" s="12" t="s">
        <v>73</v>
      </c>
    </row>
    <row r="187" spans="2:65" s="1" customFormat="1" ht="19.2" x14ac:dyDescent="0.2">
      <c r="B187" s="2"/>
      <c r="D187" s="11" t="s">
        <v>1</v>
      </c>
      <c r="F187" s="10" t="s">
        <v>72</v>
      </c>
      <c r="I187" s="9"/>
      <c r="L187" s="2"/>
      <c r="M187" s="27"/>
      <c r="T187" s="26"/>
      <c r="AT187" s="5" t="s">
        <v>1</v>
      </c>
      <c r="AU187" s="5" t="s">
        <v>0</v>
      </c>
    </row>
    <row r="188" spans="2:65" s="61" customFormat="1" x14ac:dyDescent="0.2">
      <c r="B188" s="65"/>
      <c r="D188" s="60" t="s">
        <v>62</v>
      </c>
      <c r="E188" s="62" t="s">
        <v>9</v>
      </c>
      <c r="F188" s="68" t="s">
        <v>71</v>
      </c>
      <c r="H188" s="67">
        <v>107.3</v>
      </c>
      <c r="I188" s="66"/>
      <c r="L188" s="65"/>
      <c r="M188" s="64"/>
      <c r="T188" s="63"/>
      <c r="AT188" s="62" t="s">
        <v>62</v>
      </c>
      <c r="AU188" s="62" t="s">
        <v>0</v>
      </c>
      <c r="AV188" s="61" t="s">
        <v>0</v>
      </c>
      <c r="AW188" s="61" t="s">
        <v>61</v>
      </c>
      <c r="AX188" s="61" t="s">
        <v>5</v>
      </c>
      <c r="AY188" s="62" t="s">
        <v>6</v>
      </c>
    </row>
    <row r="189" spans="2:65" s="1" customFormat="1" ht="24.15" customHeight="1" x14ac:dyDescent="0.2">
      <c r="B189" s="2"/>
      <c r="C189" s="25" t="s">
        <v>70</v>
      </c>
      <c r="D189" s="25" t="s">
        <v>7</v>
      </c>
      <c r="E189" s="24" t="s">
        <v>69</v>
      </c>
      <c r="F189" s="23" t="s">
        <v>68</v>
      </c>
      <c r="G189" s="22" t="s">
        <v>16</v>
      </c>
      <c r="H189" s="21">
        <v>40.5</v>
      </c>
      <c r="I189" s="20"/>
      <c r="J189" s="19">
        <f>ROUND(I189*H189,2)</f>
        <v>0</v>
      </c>
      <c r="K189" s="18"/>
      <c r="L189" s="2"/>
      <c r="M189" s="17" t="s">
        <v>9</v>
      </c>
      <c r="N189" s="16" t="s">
        <v>8</v>
      </c>
      <c r="P189" s="15">
        <f>O189*H189</f>
        <v>0</v>
      </c>
      <c r="Q189" s="15">
        <v>4.6999999999999999E-4</v>
      </c>
      <c r="R189" s="15">
        <f>Q189*H189</f>
        <v>1.9035E-2</v>
      </c>
      <c r="S189" s="15">
        <v>0</v>
      </c>
      <c r="T189" s="14">
        <f>S189*H189</f>
        <v>0</v>
      </c>
      <c r="AR189" s="12" t="s">
        <v>45</v>
      </c>
      <c r="AT189" s="12" t="s">
        <v>7</v>
      </c>
      <c r="AU189" s="12" t="s">
        <v>0</v>
      </c>
      <c r="AY189" s="5" t="s">
        <v>6</v>
      </c>
      <c r="BE189" s="13">
        <f>IF(N189="základní",J189,0)</f>
        <v>0</v>
      </c>
      <c r="BF189" s="13">
        <f>IF(N189="snížená",J189,0)</f>
        <v>0</v>
      </c>
      <c r="BG189" s="13">
        <f>IF(N189="zákl. přenesená",J189,0)</f>
        <v>0</v>
      </c>
      <c r="BH189" s="13">
        <f>IF(N189="sníž. přenesená",J189,0)</f>
        <v>0</v>
      </c>
      <c r="BI189" s="13">
        <f>IF(N189="nulová",J189,0)</f>
        <v>0</v>
      </c>
      <c r="BJ189" s="5" t="s">
        <v>5</v>
      </c>
      <c r="BK189" s="13">
        <f>ROUND(I189*H189,2)</f>
        <v>0</v>
      </c>
      <c r="BL189" s="5" t="s">
        <v>45</v>
      </c>
      <c r="BM189" s="12" t="s">
        <v>67</v>
      </c>
    </row>
    <row r="190" spans="2:65" s="1" customFormat="1" ht="19.2" x14ac:dyDescent="0.2">
      <c r="B190" s="2"/>
      <c r="D190" s="11" t="s">
        <v>1</v>
      </c>
      <c r="F190" s="10" t="s">
        <v>66</v>
      </c>
      <c r="I190" s="9"/>
      <c r="L190" s="2"/>
      <c r="M190" s="27"/>
      <c r="T190" s="26"/>
      <c r="AT190" s="5" t="s">
        <v>1</v>
      </c>
      <c r="AU190" s="5" t="s">
        <v>0</v>
      </c>
    </row>
    <row r="191" spans="2:65" s="61" customFormat="1" x14ac:dyDescent="0.2">
      <c r="B191" s="65"/>
      <c r="D191" s="60" t="s">
        <v>62</v>
      </c>
      <c r="E191" s="62" t="s">
        <v>9</v>
      </c>
      <c r="F191" s="68" t="s">
        <v>65</v>
      </c>
      <c r="H191" s="67">
        <v>6.7</v>
      </c>
      <c r="I191" s="66"/>
      <c r="L191" s="65"/>
      <c r="M191" s="64"/>
      <c r="T191" s="63"/>
      <c r="AT191" s="62" t="s">
        <v>62</v>
      </c>
      <c r="AU191" s="62" t="s">
        <v>0</v>
      </c>
      <c r="AV191" s="61" t="s">
        <v>0</v>
      </c>
      <c r="AW191" s="61" t="s">
        <v>61</v>
      </c>
      <c r="AX191" s="61" t="s">
        <v>40</v>
      </c>
      <c r="AY191" s="62" t="s">
        <v>6</v>
      </c>
    </row>
    <row r="192" spans="2:65" s="61" customFormat="1" x14ac:dyDescent="0.2">
      <c r="B192" s="65"/>
      <c r="D192" s="60" t="s">
        <v>62</v>
      </c>
      <c r="E192" s="62" t="s">
        <v>9</v>
      </c>
      <c r="F192" s="68" t="s">
        <v>64</v>
      </c>
      <c r="H192" s="67">
        <v>33.799999999999997</v>
      </c>
      <c r="I192" s="66"/>
      <c r="L192" s="65"/>
      <c r="M192" s="64"/>
      <c r="T192" s="63"/>
      <c r="AT192" s="62" t="s">
        <v>62</v>
      </c>
      <c r="AU192" s="62" t="s">
        <v>0</v>
      </c>
      <c r="AV192" s="61" t="s">
        <v>0</v>
      </c>
      <c r="AW192" s="61" t="s">
        <v>61</v>
      </c>
      <c r="AX192" s="61" t="s">
        <v>40</v>
      </c>
      <c r="AY192" s="62" t="s">
        <v>6</v>
      </c>
    </row>
    <row r="193" spans="2:65" s="52" customFormat="1" x14ac:dyDescent="0.2">
      <c r="B193" s="56"/>
      <c r="D193" s="60" t="s">
        <v>62</v>
      </c>
      <c r="E193" s="53" t="s">
        <v>9</v>
      </c>
      <c r="F193" s="59" t="s">
        <v>63</v>
      </c>
      <c r="H193" s="58">
        <v>40.5</v>
      </c>
      <c r="I193" s="57"/>
      <c r="L193" s="56"/>
      <c r="M193" s="55"/>
      <c r="T193" s="54"/>
      <c r="AT193" s="53" t="s">
        <v>62</v>
      </c>
      <c r="AU193" s="53" t="s">
        <v>0</v>
      </c>
      <c r="AV193" s="52" t="s">
        <v>45</v>
      </c>
      <c r="AW193" s="52" t="s">
        <v>61</v>
      </c>
      <c r="AX193" s="52" t="s">
        <v>5</v>
      </c>
      <c r="AY193" s="53" t="s">
        <v>6</v>
      </c>
    </row>
    <row r="194" spans="2:65" s="1" customFormat="1" ht="24.15" customHeight="1" x14ac:dyDescent="0.2">
      <c r="B194" s="2"/>
      <c r="C194" s="38" t="s">
        <v>60</v>
      </c>
      <c r="D194" s="38" t="s">
        <v>26</v>
      </c>
      <c r="E194" s="37" t="s">
        <v>59</v>
      </c>
      <c r="F194" s="36" t="s">
        <v>58</v>
      </c>
      <c r="G194" s="35" t="s">
        <v>16</v>
      </c>
      <c r="H194" s="34">
        <v>40.5</v>
      </c>
      <c r="I194" s="33"/>
      <c r="J194" s="32">
        <f>ROUND(I194*H194,2)</f>
        <v>0</v>
      </c>
      <c r="K194" s="31"/>
      <c r="L194" s="30"/>
      <c r="M194" s="29" t="s">
        <v>9</v>
      </c>
      <c r="N194" s="28" t="s">
        <v>8</v>
      </c>
      <c r="P194" s="15">
        <f>O194*H194</f>
        <v>0</v>
      </c>
      <c r="Q194" s="15">
        <v>3.2750000000000001E-2</v>
      </c>
      <c r="R194" s="15">
        <f>Q194*H194</f>
        <v>1.3263750000000001</v>
      </c>
      <c r="S194" s="15">
        <v>0</v>
      </c>
      <c r="T194" s="14">
        <f>S194*H194</f>
        <v>0</v>
      </c>
      <c r="AR194" s="12" t="s">
        <v>57</v>
      </c>
      <c r="AT194" s="12" t="s">
        <v>26</v>
      </c>
      <c r="AU194" s="12" t="s">
        <v>0</v>
      </c>
      <c r="AY194" s="5" t="s">
        <v>6</v>
      </c>
      <c r="BE194" s="13">
        <f>IF(N194="základní",J194,0)</f>
        <v>0</v>
      </c>
      <c r="BF194" s="13">
        <f>IF(N194="snížená",J194,0)</f>
        <v>0</v>
      </c>
      <c r="BG194" s="13">
        <f>IF(N194="zákl. přenesená",J194,0)</f>
        <v>0</v>
      </c>
      <c r="BH194" s="13">
        <f>IF(N194="sníž. přenesená",J194,0)</f>
        <v>0</v>
      </c>
      <c r="BI194" s="13">
        <f>IF(N194="nulová",J194,0)</f>
        <v>0</v>
      </c>
      <c r="BJ194" s="5" t="s">
        <v>5</v>
      </c>
      <c r="BK194" s="13">
        <f>ROUND(I194*H194,2)</f>
        <v>0</v>
      </c>
      <c r="BL194" s="5" t="s">
        <v>45</v>
      </c>
      <c r="BM194" s="12" t="s">
        <v>56</v>
      </c>
    </row>
    <row r="195" spans="2:65" s="39" customFormat="1" ht="22.8" customHeight="1" x14ac:dyDescent="0.25">
      <c r="B195" s="46"/>
      <c r="D195" s="41" t="s">
        <v>37</v>
      </c>
      <c r="E195" s="49" t="s">
        <v>55</v>
      </c>
      <c r="F195" s="49" t="s">
        <v>54</v>
      </c>
      <c r="I195" s="48"/>
      <c r="J195" s="47">
        <f>BK195</f>
        <v>0</v>
      </c>
      <c r="L195" s="46"/>
      <c r="M195" s="45"/>
      <c r="P195" s="44">
        <f>SUM(P196:P199)</f>
        <v>0</v>
      </c>
      <c r="R195" s="44">
        <f>SUM(R196:R199)</f>
        <v>0</v>
      </c>
      <c r="T195" s="43">
        <f>SUM(T196:T199)</f>
        <v>0</v>
      </c>
      <c r="AR195" s="41" t="s">
        <v>5</v>
      </c>
      <c r="AT195" s="42" t="s">
        <v>37</v>
      </c>
      <c r="AU195" s="42" t="s">
        <v>5</v>
      </c>
      <c r="AY195" s="41" t="s">
        <v>6</v>
      </c>
      <c r="BK195" s="40">
        <f>SUM(BK196:BK199)</f>
        <v>0</v>
      </c>
    </row>
    <row r="196" spans="2:65" s="1" customFormat="1" ht="49.05" customHeight="1" x14ac:dyDescent="0.2">
      <c r="B196" s="2"/>
      <c r="C196" s="25" t="s">
        <v>53</v>
      </c>
      <c r="D196" s="25" t="s">
        <v>7</v>
      </c>
      <c r="E196" s="24" t="s">
        <v>52</v>
      </c>
      <c r="F196" s="23" t="s">
        <v>51</v>
      </c>
      <c r="G196" s="22" t="s">
        <v>10</v>
      </c>
      <c r="H196" s="21">
        <v>2.3340000000000001</v>
      </c>
      <c r="I196" s="20"/>
      <c r="J196" s="19">
        <f>ROUND(I196*H196,2)</f>
        <v>0</v>
      </c>
      <c r="K196" s="18"/>
      <c r="L196" s="2"/>
      <c r="M196" s="17" t="s">
        <v>9</v>
      </c>
      <c r="N196" s="16" t="s">
        <v>8</v>
      </c>
      <c r="P196" s="15">
        <f>O196*H196</f>
        <v>0</v>
      </c>
      <c r="Q196" s="15">
        <v>0</v>
      </c>
      <c r="R196" s="15">
        <f>Q196*H196</f>
        <v>0</v>
      </c>
      <c r="S196" s="15">
        <v>0</v>
      </c>
      <c r="T196" s="14">
        <f>S196*H196</f>
        <v>0</v>
      </c>
      <c r="AR196" s="12" t="s">
        <v>45</v>
      </c>
      <c r="AT196" s="12" t="s">
        <v>7</v>
      </c>
      <c r="AU196" s="12" t="s">
        <v>0</v>
      </c>
      <c r="AY196" s="5" t="s">
        <v>6</v>
      </c>
      <c r="BE196" s="13">
        <f>IF(N196="základní",J196,0)</f>
        <v>0</v>
      </c>
      <c r="BF196" s="13">
        <f>IF(N196="snížená",J196,0)</f>
        <v>0</v>
      </c>
      <c r="BG196" s="13">
        <f>IF(N196="zákl. přenesená",J196,0)</f>
        <v>0</v>
      </c>
      <c r="BH196" s="13">
        <f>IF(N196="sníž. přenesená",J196,0)</f>
        <v>0</v>
      </c>
      <c r="BI196" s="13">
        <f>IF(N196="nulová",J196,0)</f>
        <v>0</v>
      </c>
      <c r="BJ196" s="5" t="s">
        <v>5</v>
      </c>
      <c r="BK196" s="13">
        <f>ROUND(I196*H196,2)</f>
        <v>0</v>
      </c>
      <c r="BL196" s="5" t="s">
        <v>45</v>
      </c>
      <c r="BM196" s="12" t="s">
        <v>50</v>
      </c>
    </row>
    <row r="197" spans="2:65" s="1" customFormat="1" ht="19.2" x14ac:dyDescent="0.2">
      <c r="B197" s="2"/>
      <c r="D197" s="11" t="s">
        <v>1</v>
      </c>
      <c r="F197" s="10" t="s">
        <v>49</v>
      </c>
      <c r="I197" s="9"/>
      <c r="L197" s="2"/>
      <c r="M197" s="27"/>
      <c r="T197" s="26"/>
      <c r="AT197" s="5" t="s">
        <v>1</v>
      </c>
      <c r="AU197" s="5" t="s">
        <v>0</v>
      </c>
    </row>
    <row r="198" spans="2:65" s="1" customFormat="1" ht="33" customHeight="1" x14ac:dyDescent="0.2">
      <c r="B198" s="2"/>
      <c r="C198" s="25" t="s">
        <v>48</v>
      </c>
      <c r="D198" s="25" t="s">
        <v>7</v>
      </c>
      <c r="E198" s="24" t="s">
        <v>47</v>
      </c>
      <c r="F198" s="23" t="s">
        <v>46</v>
      </c>
      <c r="G198" s="22" t="s">
        <v>10</v>
      </c>
      <c r="H198" s="21">
        <v>2.3340000000000001</v>
      </c>
      <c r="I198" s="20"/>
      <c r="J198" s="19">
        <f>ROUND(I198*H198,2)</f>
        <v>0</v>
      </c>
      <c r="K198" s="18"/>
      <c r="L198" s="2"/>
      <c r="M198" s="17" t="s">
        <v>9</v>
      </c>
      <c r="N198" s="16" t="s">
        <v>8</v>
      </c>
      <c r="P198" s="15">
        <f>O198*H198</f>
        <v>0</v>
      </c>
      <c r="Q198" s="15">
        <v>0</v>
      </c>
      <c r="R198" s="15">
        <f>Q198*H198</f>
        <v>0</v>
      </c>
      <c r="S198" s="15">
        <v>0</v>
      </c>
      <c r="T198" s="14">
        <f>S198*H198</f>
        <v>0</v>
      </c>
      <c r="AR198" s="12" t="s">
        <v>45</v>
      </c>
      <c r="AT198" s="12" t="s">
        <v>7</v>
      </c>
      <c r="AU198" s="12" t="s">
        <v>0</v>
      </c>
      <c r="AY198" s="5" t="s">
        <v>6</v>
      </c>
      <c r="BE198" s="13">
        <f>IF(N198="základní",J198,0)</f>
        <v>0</v>
      </c>
      <c r="BF198" s="13">
        <f>IF(N198="snížená",J198,0)</f>
        <v>0</v>
      </c>
      <c r="BG198" s="13">
        <f>IF(N198="zákl. přenesená",J198,0)</f>
        <v>0</v>
      </c>
      <c r="BH198" s="13">
        <f>IF(N198="sníž. přenesená",J198,0)</f>
        <v>0</v>
      </c>
      <c r="BI198" s="13">
        <f>IF(N198="nulová",J198,0)</f>
        <v>0</v>
      </c>
      <c r="BJ198" s="5" t="s">
        <v>5</v>
      </c>
      <c r="BK198" s="13">
        <f>ROUND(I198*H198,2)</f>
        <v>0</v>
      </c>
      <c r="BL198" s="5" t="s">
        <v>45</v>
      </c>
      <c r="BM198" s="12" t="s">
        <v>44</v>
      </c>
    </row>
    <row r="199" spans="2:65" s="1" customFormat="1" ht="19.2" x14ac:dyDescent="0.2">
      <c r="B199" s="2"/>
      <c r="D199" s="11" t="s">
        <v>1</v>
      </c>
      <c r="F199" s="10" t="s">
        <v>43</v>
      </c>
      <c r="I199" s="9"/>
      <c r="L199" s="2"/>
      <c r="M199" s="27"/>
      <c r="T199" s="26"/>
      <c r="AT199" s="5" t="s">
        <v>1</v>
      </c>
      <c r="AU199" s="5" t="s">
        <v>0</v>
      </c>
    </row>
    <row r="200" spans="2:65" s="39" customFormat="1" ht="25.95" customHeight="1" x14ac:dyDescent="0.25">
      <c r="B200" s="46"/>
      <c r="D200" s="41" t="s">
        <v>37</v>
      </c>
      <c r="E200" s="51" t="s">
        <v>42</v>
      </c>
      <c r="F200" s="51" t="s">
        <v>41</v>
      </c>
      <c r="I200" s="48"/>
      <c r="J200" s="50">
        <f>BK200</f>
        <v>0</v>
      </c>
      <c r="L200" s="46"/>
      <c r="M200" s="45"/>
      <c r="P200" s="44">
        <f>P201</f>
        <v>0</v>
      </c>
      <c r="R200" s="44">
        <f>R201</f>
        <v>5.7992999999999996E-2</v>
      </c>
      <c r="T200" s="43">
        <f>T201</f>
        <v>0</v>
      </c>
      <c r="AR200" s="41" t="s">
        <v>0</v>
      </c>
      <c r="AT200" s="42" t="s">
        <v>37</v>
      </c>
      <c r="AU200" s="42" t="s">
        <v>40</v>
      </c>
      <c r="AY200" s="41" t="s">
        <v>6</v>
      </c>
      <c r="BK200" s="40">
        <f>BK201</f>
        <v>0</v>
      </c>
    </row>
    <row r="201" spans="2:65" s="39" customFormat="1" ht="22.8" customHeight="1" x14ac:dyDescent="0.25">
      <c r="B201" s="46"/>
      <c r="D201" s="41" t="s">
        <v>37</v>
      </c>
      <c r="E201" s="49" t="s">
        <v>39</v>
      </c>
      <c r="F201" s="49" t="s">
        <v>38</v>
      </c>
      <c r="I201" s="48"/>
      <c r="J201" s="47">
        <f>BK201</f>
        <v>0</v>
      </c>
      <c r="L201" s="46"/>
      <c r="M201" s="45"/>
      <c r="P201" s="44">
        <f>SUM(P202:P210)</f>
        <v>0</v>
      </c>
      <c r="R201" s="44">
        <f>SUM(R202:R210)</f>
        <v>5.7992999999999996E-2</v>
      </c>
      <c r="T201" s="43">
        <f>SUM(T202:T210)</f>
        <v>0</v>
      </c>
      <c r="AR201" s="41" t="s">
        <v>0</v>
      </c>
      <c r="AT201" s="42" t="s">
        <v>37</v>
      </c>
      <c r="AU201" s="42" t="s">
        <v>5</v>
      </c>
      <c r="AY201" s="41" t="s">
        <v>6</v>
      </c>
      <c r="BK201" s="40">
        <f>SUM(BK202:BK210)</f>
        <v>0</v>
      </c>
    </row>
    <row r="202" spans="2:65" s="1" customFormat="1" ht="16.5" customHeight="1" x14ac:dyDescent="0.2">
      <c r="B202" s="2"/>
      <c r="C202" s="25" t="s">
        <v>36</v>
      </c>
      <c r="D202" s="25" t="s">
        <v>7</v>
      </c>
      <c r="E202" s="24" t="s">
        <v>35</v>
      </c>
      <c r="F202" s="23" t="s">
        <v>34</v>
      </c>
      <c r="G202" s="22" t="s">
        <v>28</v>
      </c>
      <c r="H202" s="21">
        <v>4</v>
      </c>
      <c r="I202" s="20"/>
      <c r="J202" s="19">
        <f>ROUND(I202*H202,2)</f>
        <v>0</v>
      </c>
      <c r="K202" s="18"/>
      <c r="L202" s="2"/>
      <c r="M202" s="17" t="s">
        <v>9</v>
      </c>
      <c r="N202" s="16" t="s">
        <v>8</v>
      </c>
      <c r="P202" s="15">
        <f>O202*H202</f>
        <v>0</v>
      </c>
      <c r="Q202" s="15">
        <v>0</v>
      </c>
      <c r="R202" s="15">
        <f>Q202*H202</f>
        <v>0</v>
      </c>
      <c r="S202" s="15">
        <v>0</v>
      </c>
      <c r="T202" s="14">
        <f>S202*H202</f>
        <v>0</v>
      </c>
      <c r="AR202" s="12" t="s">
        <v>4</v>
      </c>
      <c r="AT202" s="12" t="s">
        <v>7</v>
      </c>
      <c r="AU202" s="12" t="s">
        <v>0</v>
      </c>
      <c r="AY202" s="5" t="s">
        <v>6</v>
      </c>
      <c r="BE202" s="13">
        <f>IF(N202="základní",J202,0)</f>
        <v>0</v>
      </c>
      <c r="BF202" s="13">
        <f>IF(N202="snížená",J202,0)</f>
        <v>0</v>
      </c>
      <c r="BG202" s="13">
        <f>IF(N202="zákl. přenesená",J202,0)</f>
        <v>0</v>
      </c>
      <c r="BH202" s="13">
        <f>IF(N202="sníž. přenesená",J202,0)</f>
        <v>0</v>
      </c>
      <c r="BI202" s="13">
        <f>IF(N202="nulová",J202,0)</f>
        <v>0</v>
      </c>
      <c r="BJ202" s="5" t="s">
        <v>5</v>
      </c>
      <c r="BK202" s="13">
        <f>ROUND(I202*H202,2)</f>
        <v>0</v>
      </c>
      <c r="BL202" s="5" t="s">
        <v>4</v>
      </c>
      <c r="BM202" s="12" t="s">
        <v>33</v>
      </c>
    </row>
    <row r="203" spans="2:65" s="1" customFormat="1" ht="19.2" x14ac:dyDescent="0.2">
      <c r="B203" s="2"/>
      <c r="D203" s="11" t="s">
        <v>1</v>
      </c>
      <c r="F203" s="10" t="s">
        <v>32</v>
      </c>
      <c r="I203" s="9"/>
      <c r="L203" s="2"/>
      <c r="M203" s="27"/>
      <c r="T203" s="26"/>
      <c r="AT203" s="5" t="s">
        <v>1</v>
      </c>
      <c r="AU203" s="5" t="s">
        <v>0</v>
      </c>
    </row>
    <row r="204" spans="2:65" s="1" customFormat="1" ht="16.5" customHeight="1" x14ac:dyDescent="0.2">
      <c r="B204" s="2"/>
      <c r="C204" s="38" t="s">
        <v>31</v>
      </c>
      <c r="D204" s="38" t="s">
        <v>26</v>
      </c>
      <c r="E204" s="37" t="s">
        <v>30</v>
      </c>
      <c r="F204" s="36" t="s">
        <v>29</v>
      </c>
      <c r="G204" s="35" t="s">
        <v>28</v>
      </c>
      <c r="H204" s="34">
        <v>4</v>
      </c>
      <c r="I204" s="33"/>
      <c r="J204" s="32">
        <f>ROUND(I204*H204,2)</f>
        <v>0</v>
      </c>
      <c r="K204" s="31"/>
      <c r="L204" s="30"/>
      <c r="M204" s="29" t="s">
        <v>9</v>
      </c>
      <c r="N204" s="28" t="s">
        <v>8</v>
      </c>
      <c r="P204" s="15">
        <f>O204*H204</f>
        <v>0</v>
      </c>
      <c r="Q204" s="15">
        <v>3.5000000000000001E-3</v>
      </c>
      <c r="R204" s="15">
        <f>Q204*H204</f>
        <v>1.4E-2</v>
      </c>
      <c r="S204" s="15">
        <v>0</v>
      </c>
      <c r="T204" s="14">
        <f>S204*H204</f>
        <v>0</v>
      </c>
      <c r="AR204" s="12" t="s">
        <v>27</v>
      </c>
      <c r="AT204" s="12" t="s">
        <v>26</v>
      </c>
      <c r="AU204" s="12" t="s">
        <v>0</v>
      </c>
      <c r="AY204" s="5" t="s">
        <v>6</v>
      </c>
      <c r="BE204" s="13">
        <f>IF(N204="základní",J204,0)</f>
        <v>0</v>
      </c>
      <c r="BF204" s="13">
        <f>IF(N204="snížená",J204,0)</f>
        <v>0</v>
      </c>
      <c r="BG204" s="13">
        <f>IF(N204="zákl. přenesená",J204,0)</f>
        <v>0</v>
      </c>
      <c r="BH204" s="13">
        <f>IF(N204="sníž. přenesená",J204,0)</f>
        <v>0</v>
      </c>
      <c r="BI204" s="13">
        <f>IF(N204="nulová",J204,0)</f>
        <v>0</v>
      </c>
      <c r="BJ204" s="5" t="s">
        <v>5</v>
      </c>
      <c r="BK204" s="13">
        <f>ROUND(I204*H204,2)</f>
        <v>0</v>
      </c>
      <c r="BL204" s="5" t="s">
        <v>4</v>
      </c>
      <c r="BM204" s="12" t="s">
        <v>25</v>
      </c>
    </row>
    <row r="205" spans="2:65" s="1" customFormat="1" ht="24.15" customHeight="1" x14ac:dyDescent="0.2">
      <c r="B205" s="2"/>
      <c r="C205" s="25" t="s">
        <v>24</v>
      </c>
      <c r="D205" s="25" t="s">
        <v>7</v>
      </c>
      <c r="E205" s="24" t="s">
        <v>23</v>
      </c>
      <c r="F205" s="23" t="s">
        <v>22</v>
      </c>
      <c r="G205" s="22" t="s">
        <v>16</v>
      </c>
      <c r="H205" s="21">
        <v>107.3</v>
      </c>
      <c r="I205" s="20"/>
      <c r="J205" s="19">
        <f>ROUND(I205*H205,2)</f>
        <v>0</v>
      </c>
      <c r="K205" s="18"/>
      <c r="L205" s="2"/>
      <c r="M205" s="17" t="s">
        <v>9</v>
      </c>
      <c r="N205" s="16" t="s">
        <v>8</v>
      </c>
      <c r="P205" s="15">
        <f>O205*H205</f>
        <v>0</v>
      </c>
      <c r="Q205" s="15">
        <v>4.0000000000000002E-4</v>
      </c>
      <c r="R205" s="15">
        <f>Q205*H205</f>
        <v>4.292E-2</v>
      </c>
      <c r="S205" s="15">
        <v>0</v>
      </c>
      <c r="T205" s="14">
        <f>S205*H205</f>
        <v>0</v>
      </c>
      <c r="AR205" s="12" t="s">
        <v>4</v>
      </c>
      <c r="AT205" s="12" t="s">
        <v>7</v>
      </c>
      <c r="AU205" s="12" t="s">
        <v>0</v>
      </c>
      <c r="AY205" s="5" t="s">
        <v>6</v>
      </c>
      <c r="BE205" s="13">
        <f>IF(N205="základní",J205,0)</f>
        <v>0</v>
      </c>
      <c r="BF205" s="13">
        <f>IF(N205="snížená",J205,0)</f>
        <v>0</v>
      </c>
      <c r="BG205" s="13">
        <f>IF(N205="zákl. přenesená",J205,0)</f>
        <v>0</v>
      </c>
      <c r="BH205" s="13">
        <f>IF(N205="sníž. přenesená",J205,0)</f>
        <v>0</v>
      </c>
      <c r="BI205" s="13">
        <f>IF(N205="nulová",J205,0)</f>
        <v>0</v>
      </c>
      <c r="BJ205" s="5" t="s">
        <v>5</v>
      </c>
      <c r="BK205" s="13">
        <f>ROUND(I205*H205,2)</f>
        <v>0</v>
      </c>
      <c r="BL205" s="5" t="s">
        <v>4</v>
      </c>
      <c r="BM205" s="12" t="s">
        <v>21</v>
      </c>
    </row>
    <row r="206" spans="2:65" s="1" customFormat="1" ht="19.2" x14ac:dyDescent="0.2">
      <c r="B206" s="2"/>
      <c r="D206" s="11" t="s">
        <v>1</v>
      </c>
      <c r="F206" s="10" t="s">
        <v>20</v>
      </c>
      <c r="I206" s="9"/>
      <c r="L206" s="2"/>
      <c r="M206" s="27"/>
      <c r="T206" s="26"/>
      <c r="AT206" s="5" t="s">
        <v>1</v>
      </c>
      <c r="AU206" s="5" t="s">
        <v>0</v>
      </c>
    </row>
    <row r="207" spans="2:65" s="1" customFormat="1" ht="21.75" customHeight="1" x14ac:dyDescent="0.2">
      <c r="B207" s="2"/>
      <c r="C207" s="25" t="s">
        <v>19</v>
      </c>
      <c r="D207" s="25" t="s">
        <v>7</v>
      </c>
      <c r="E207" s="24" t="s">
        <v>18</v>
      </c>
      <c r="F207" s="23" t="s">
        <v>17</v>
      </c>
      <c r="G207" s="22" t="s">
        <v>16</v>
      </c>
      <c r="H207" s="21">
        <v>107.3</v>
      </c>
      <c r="I207" s="20"/>
      <c r="J207" s="19">
        <f>ROUND(I207*H207,2)</f>
        <v>0</v>
      </c>
      <c r="K207" s="18"/>
      <c r="L207" s="2"/>
      <c r="M207" s="17" t="s">
        <v>9</v>
      </c>
      <c r="N207" s="16" t="s">
        <v>8</v>
      </c>
      <c r="P207" s="15">
        <f>O207*H207</f>
        <v>0</v>
      </c>
      <c r="Q207" s="15">
        <v>1.0000000000000001E-5</v>
      </c>
      <c r="R207" s="15">
        <f>Q207*H207</f>
        <v>1.073E-3</v>
      </c>
      <c r="S207" s="15">
        <v>0</v>
      </c>
      <c r="T207" s="14">
        <f>S207*H207</f>
        <v>0</v>
      </c>
      <c r="AR207" s="12" t="s">
        <v>4</v>
      </c>
      <c r="AT207" s="12" t="s">
        <v>7</v>
      </c>
      <c r="AU207" s="12" t="s">
        <v>0</v>
      </c>
      <c r="AY207" s="5" t="s">
        <v>6</v>
      </c>
      <c r="BE207" s="13">
        <f>IF(N207="základní",J207,0)</f>
        <v>0</v>
      </c>
      <c r="BF207" s="13">
        <f>IF(N207="snížená",J207,0)</f>
        <v>0</v>
      </c>
      <c r="BG207" s="13">
        <f>IF(N207="zákl. přenesená",J207,0)</f>
        <v>0</v>
      </c>
      <c r="BH207" s="13">
        <f>IF(N207="sníž. přenesená",J207,0)</f>
        <v>0</v>
      </c>
      <c r="BI207" s="13">
        <f>IF(N207="nulová",J207,0)</f>
        <v>0</v>
      </c>
      <c r="BJ207" s="5" t="s">
        <v>5</v>
      </c>
      <c r="BK207" s="13">
        <f>ROUND(I207*H207,2)</f>
        <v>0</v>
      </c>
      <c r="BL207" s="5" t="s">
        <v>4</v>
      </c>
      <c r="BM207" s="12" t="s">
        <v>15</v>
      </c>
    </row>
    <row r="208" spans="2:65" s="1" customFormat="1" ht="19.2" x14ac:dyDescent="0.2">
      <c r="B208" s="2"/>
      <c r="D208" s="11" t="s">
        <v>1</v>
      </c>
      <c r="F208" s="10" t="s">
        <v>14</v>
      </c>
      <c r="I208" s="9"/>
      <c r="L208" s="2"/>
      <c r="M208" s="27"/>
      <c r="T208" s="26"/>
      <c r="AT208" s="5" t="s">
        <v>1</v>
      </c>
      <c r="AU208" s="5" t="s">
        <v>0</v>
      </c>
    </row>
    <row r="209" spans="2:65" s="1" customFormat="1" ht="44.25" customHeight="1" x14ac:dyDescent="0.2">
      <c r="B209" s="2"/>
      <c r="C209" s="25" t="s">
        <v>13</v>
      </c>
      <c r="D209" s="25" t="s">
        <v>7</v>
      </c>
      <c r="E209" s="24" t="s">
        <v>12</v>
      </c>
      <c r="F209" s="23" t="s">
        <v>11</v>
      </c>
      <c r="G209" s="22" t="s">
        <v>10</v>
      </c>
      <c r="H209" s="21">
        <v>5.8000000000000003E-2</v>
      </c>
      <c r="I209" s="20"/>
      <c r="J209" s="19">
        <f>ROUND(I209*H209,2)</f>
        <v>0</v>
      </c>
      <c r="K209" s="18"/>
      <c r="L209" s="2"/>
      <c r="M209" s="17" t="s">
        <v>9</v>
      </c>
      <c r="N209" s="16" t="s">
        <v>8</v>
      </c>
      <c r="P209" s="15">
        <f>O209*H209</f>
        <v>0</v>
      </c>
      <c r="Q209" s="15">
        <v>0</v>
      </c>
      <c r="R209" s="15">
        <f>Q209*H209</f>
        <v>0</v>
      </c>
      <c r="S209" s="15">
        <v>0</v>
      </c>
      <c r="T209" s="14">
        <f>S209*H209</f>
        <v>0</v>
      </c>
      <c r="AR209" s="12" t="s">
        <v>4</v>
      </c>
      <c r="AT209" s="12" t="s">
        <v>7</v>
      </c>
      <c r="AU209" s="12" t="s">
        <v>0</v>
      </c>
      <c r="AY209" s="5" t="s">
        <v>6</v>
      </c>
      <c r="BE209" s="13">
        <f>IF(N209="základní",J209,0)</f>
        <v>0</v>
      </c>
      <c r="BF209" s="13">
        <f>IF(N209="snížená",J209,0)</f>
        <v>0</v>
      </c>
      <c r="BG209" s="13">
        <f>IF(N209="zákl. přenesená",J209,0)</f>
        <v>0</v>
      </c>
      <c r="BH209" s="13">
        <f>IF(N209="sníž. přenesená",J209,0)</f>
        <v>0</v>
      </c>
      <c r="BI209" s="13">
        <f>IF(N209="nulová",J209,0)</f>
        <v>0</v>
      </c>
      <c r="BJ209" s="5" t="s">
        <v>5</v>
      </c>
      <c r="BK209" s="13">
        <f>ROUND(I209*H209,2)</f>
        <v>0</v>
      </c>
      <c r="BL209" s="5" t="s">
        <v>4</v>
      </c>
      <c r="BM209" s="12" t="s">
        <v>3</v>
      </c>
    </row>
    <row r="210" spans="2:65" s="1" customFormat="1" ht="19.2" x14ac:dyDescent="0.2">
      <c r="B210" s="2"/>
      <c r="D210" s="11" t="s">
        <v>1</v>
      </c>
      <c r="F210" s="10" t="s">
        <v>2</v>
      </c>
      <c r="I210" s="9"/>
      <c r="L210" s="2"/>
      <c r="M210" s="8"/>
      <c r="N210" s="7"/>
      <c r="O210" s="7"/>
      <c r="P210" s="7"/>
      <c r="Q210" s="7"/>
      <c r="R210" s="7"/>
      <c r="S210" s="7"/>
      <c r="T210" s="6"/>
      <c r="AT210" s="5" t="s">
        <v>1</v>
      </c>
      <c r="AU210" s="5" t="s">
        <v>0</v>
      </c>
    </row>
    <row r="211" spans="2:65" s="1" customFormat="1" ht="6.9" customHeight="1" x14ac:dyDescent="0.2"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2"/>
    </row>
  </sheetData>
  <sheetProtection algorithmName="SHA-512" hashValue="HU2Rf81Hn0hcBRAbexe1RRysjm4g6On9ShueCvM0cUQ7iuVnk3a00HZGZvbbbp+zBdgmGv3R67r6R5Ua95ywcQ==" saltValue="S5KTppZXd4McEBB2quHa6JRFk5a/R2Qj9JevLSqh6us9DdD9FE8eWGPfhwxYrXqoyrJlO8C+Macjda82TEYGqQ==" spinCount="100000" sheet="1" objects="1" scenarios="1" formatColumns="0" formatRows="0" autoFilter="0"/>
  <autoFilter ref="C85:K210" xr:uid="{00000000-0009-0000-0000-000004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F8F36641-C44E-4150-90C3-2118C0727C54}"/>
    <hyperlink ref="F93" r:id="rId2" xr:uid="{91D1EA93-CD0E-4983-9DCE-1D0DA2D52BFE}"/>
    <hyperlink ref="F95" r:id="rId3" xr:uid="{4EB2EEB2-0B11-4DE1-A7A3-4B3BD38EE0EC}"/>
    <hyperlink ref="F99" r:id="rId4" xr:uid="{29111BBA-DBC7-4166-A1D7-9A0F708E93AA}"/>
    <hyperlink ref="F103" r:id="rId5" xr:uid="{4F9A53E6-AE72-4EF9-B234-7B9998027B83}"/>
    <hyperlink ref="F105" r:id="rId6" xr:uid="{AE4796D0-4655-4A39-B1E8-20B127FFA578}"/>
    <hyperlink ref="F111" r:id="rId7" xr:uid="{C39E5E92-092D-4BF9-B35B-48EC7EAC7DF0}"/>
    <hyperlink ref="F115" r:id="rId8" xr:uid="{586B1C0C-27CA-42A3-A1EF-7B40AE3676BC}"/>
    <hyperlink ref="F117" r:id="rId9" xr:uid="{ADC67B2E-794F-4BBD-B32A-4CC8CDBF84E1}"/>
    <hyperlink ref="F119" r:id="rId10" xr:uid="{9F412781-8BAD-4597-A9E4-A120A6C5B0ED}"/>
    <hyperlink ref="F125" r:id="rId11" xr:uid="{73BE7228-3880-4596-A8EA-B9C98B8DF2DD}"/>
    <hyperlink ref="F134" r:id="rId12" xr:uid="{74493FEA-2219-4916-83CE-9F9353497E70}"/>
    <hyperlink ref="F141" r:id="rId13" xr:uid="{4779C3D1-D512-4AA9-AA4D-253D90B75E18}"/>
    <hyperlink ref="F144" r:id="rId14" xr:uid="{F34A4C01-7151-455D-97E8-7BB3207275F5}"/>
    <hyperlink ref="F147" r:id="rId15" xr:uid="{0E4207E8-CB14-479D-84C5-9666A4920A3B}"/>
    <hyperlink ref="F151" r:id="rId16" xr:uid="{5B1BEEED-740B-4A3F-BA54-52750B3E878C}"/>
    <hyperlink ref="F166" r:id="rId17" xr:uid="{196A2140-CDC5-4603-AA93-8112EEF74FAC}"/>
    <hyperlink ref="F178" r:id="rId18" xr:uid="{B5C0F3F0-4BC0-4DBF-B9CA-334DE33F3A65}"/>
    <hyperlink ref="F182" r:id="rId19" xr:uid="{640D7AEA-3767-4AC1-9124-D6535147F024}"/>
    <hyperlink ref="F184" r:id="rId20" xr:uid="{DFAE862B-5E4B-4FB2-863E-93C753E0A99D}"/>
    <hyperlink ref="F187" r:id="rId21" xr:uid="{42D591A4-FA19-4A73-A91F-65DEA43F4CAB}"/>
    <hyperlink ref="F190" r:id="rId22" xr:uid="{863EE7C4-0C0C-411D-8B60-751614585E09}"/>
    <hyperlink ref="F197" r:id="rId23" xr:uid="{0BF21347-9DB4-4DAC-AA3A-E26B160A0E86}"/>
    <hyperlink ref="F199" r:id="rId24" xr:uid="{A968E20D-12E6-4C3E-9CED-84C742D3D5B7}"/>
    <hyperlink ref="F203" r:id="rId25" xr:uid="{43AB870B-9273-4ABB-A69A-91C289C698B3}"/>
    <hyperlink ref="F206" r:id="rId26" xr:uid="{F0710677-588A-4D28-B3D2-0792AF9ABE1B}"/>
    <hyperlink ref="F208" r:id="rId27" xr:uid="{6C9586BE-DC1B-41B4-B46A-E4480B81CFFB}"/>
    <hyperlink ref="F210" r:id="rId28" xr:uid="{CB87194F-3073-4469-A851-EEBA65428CFB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IO 302 - Areálové vodovod...</vt:lpstr>
      <vt:lpstr>'IO 302 - Areálové vodovod...'!Názvy_tisku</vt:lpstr>
      <vt:lpstr>'IO 302 - Areálové vodovod...'!Oblast_tisku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Ekoltes Ekoltes</dc:creator>
  <cp:lastModifiedBy>Ekoltes Ekoltes</cp:lastModifiedBy>
  <dcterms:created xsi:type="dcterms:W3CDTF">2024-10-16T20:18:58Z</dcterms:created>
  <dcterms:modified xsi:type="dcterms:W3CDTF">2024-10-16T20:19:55Z</dcterms:modified>
</cp:coreProperties>
</file>