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vornik\Documents\Stellplatz\"/>
    </mc:Choice>
  </mc:AlternateContent>
  <xr:revisionPtr revIDLastSave="0" documentId="8_{3FF8C664-EF8F-417A-B0A7-C7F2023C47B9}" xr6:coauthVersionLast="47" xr6:coauthVersionMax="47" xr10:uidLastSave="{00000000-0000-0000-0000-000000000000}"/>
  <bookViews>
    <workbookView xWindow="-108" yWindow="-108" windowWidth="23256" windowHeight="12456" xr2:uid="{07BF0D82-6A5B-44FD-8FCA-0E5E79D89278}"/>
  </bookViews>
  <sheets>
    <sheet name="IO 102 - Stání pro obytné..." sheetId="1" r:id="rId1"/>
  </sheets>
  <externalReferences>
    <externalReference r:id="rId2"/>
  </externalReferences>
  <definedNames>
    <definedName name="_xlnm._FilterDatabase" localSheetId="0" hidden="1">'IO 102 - Stání pro obytné...'!$C$90:$K$269</definedName>
    <definedName name="_xlnm.Print_Titles" localSheetId="0">'IO 102 - Stání pro obytné...'!$90:$90</definedName>
    <definedName name="_xlnm.Print_Area" localSheetId="0">'IO 102 - Stání pro obytné...'!$C$4:$J$39,'IO 102 - Stání pro obytné...'!$C$45:$J$72,'IO 102 - Stání pro obytné...'!$C$78:$J$269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2" i="1"/>
  <c r="J17" i="1"/>
  <c r="E18" i="1"/>
  <c r="J18" i="1"/>
  <c r="J35" i="1"/>
  <c r="J36" i="1"/>
  <c r="J37" i="1"/>
  <c r="E48" i="1"/>
  <c r="E50" i="1"/>
  <c r="F52" i="1"/>
  <c r="J52" i="1"/>
  <c r="F54" i="1"/>
  <c r="J54" i="1"/>
  <c r="F55" i="1"/>
  <c r="J55" i="1"/>
  <c r="E81" i="1"/>
  <c r="E83" i="1"/>
  <c r="F85" i="1"/>
  <c r="J85" i="1"/>
  <c r="F87" i="1"/>
  <c r="J87" i="1"/>
  <c r="F88" i="1"/>
  <c r="J88" i="1"/>
  <c r="J94" i="1"/>
  <c r="BE94" i="1" s="1"/>
  <c r="P94" i="1"/>
  <c r="P93" i="1" s="1"/>
  <c r="R94" i="1"/>
  <c r="R93" i="1" s="1"/>
  <c r="T94" i="1"/>
  <c r="BF94" i="1"/>
  <c r="F34" i="1" s="1"/>
  <c r="BG94" i="1"/>
  <c r="F35" i="1" s="1"/>
  <c r="BH94" i="1"/>
  <c r="F36" i="1" s="1"/>
  <c r="BI94" i="1"/>
  <c r="BK94" i="1"/>
  <c r="BK93" i="1" s="1"/>
  <c r="J97" i="1"/>
  <c r="BE97" i="1" s="1"/>
  <c r="P97" i="1"/>
  <c r="R97" i="1"/>
  <c r="T97" i="1"/>
  <c r="BF97" i="1"/>
  <c r="BG97" i="1"/>
  <c r="BH97" i="1"/>
  <c r="BI97" i="1"/>
  <c r="F37" i="1" s="1"/>
  <c r="BK97" i="1"/>
  <c r="J100" i="1"/>
  <c r="P100" i="1"/>
  <c r="R100" i="1"/>
  <c r="T100" i="1"/>
  <c r="T93" i="1" s="1"/>
  <c r="BE100" i="1"/>
  <c r="BF100" i="1"/>
  <c r="BG100" i="1"/>
  <c r="BH100" i="1"/>
  <c r="BI100" i="1"/>
  <c r="BK100" i="1"/>
  <c r="J103" i="1"/>
  <c r="P103" i="1"/>
  <c r="R103" i="1"/>
  <c r="T103" i="1"/>
  <c r="BE103" i="1"/>
  <c r="BF103" i="1"/>
  <c r="BG103" i="1"/>
  <c r="BH103" i="1"/>
  <c r="BI103" i="1"/>
  <c r="BK103" i="1"/>
  <c r="J106" i="1"/>
  <c r="BE106" i="1" s="1"/>
  <c r="P106" i="1"/>
  <c r="R106" i="1"/>
  <c r="T106" i="1"/>
  <c r="BF106" i="1"/>
  <c r="BG106" i="1"/>
  <c r="BH106" i="1"/>
  <c r="BI106" i="1"/>
  <c r="BK106" i="1"/>
  <c r="J108" i="1"/>
  <c r="BE108" i="1" s="1"/>
  <c r="P108" i="1"/>
  <c r="R108" i="1"/>
  <c r="T108" i="1"/>
  <c r="BF108" i="1"/>
  <c r="BG108" i="1"/>
  <c r="BH108" i="1"/>
  <c r="BI108" i="1"/>
  <c r="BK108" i="1"/>
  <c r="J110" i="1"/>
  <c r="P110" i="1"/>
  <c r="R110" i="1"/>
  <c r="T110" i="1"/>
  <c r="BE110" i="1"/>
  <c r="BF110" i="1"/>
  <c r="BG110" i="1"/>
  <c r="BH110" i="1"/>
  <c r="BI110" i="1"/>
  <c r="BK110" i="1"/>
  <c r="J112" i="1"/>
  <c r="P112" i="1"/>
  <c r="R112" i="1"/>
  <c r="T112" i="1"/>
  <c r="BE112" i="1"/>
  <c r="BF112" i="1"/>
  <c r="BG112" i="1"/>
  <c r="BH112" i="1"/>
  <c r="BI112" i="1"/>
  <c r="BK112" i="1"/>
  <c r="J114" i="1"/>
  <c r="BE114" i="1" s="1"/>
  <c r="P114" i="1"/>
  <c r="R114" i="1"/>
  <c r="T114" i="1"/>
  <c r="BF114" i="1"/>
  <c r="BG114" i="1"/>
  <c r="BH114" i="1"/>
  <c r="BI114" i="1"/>
  <c r="BK114" i="1"/>
  <c r="J116" i="1"/>
  <c r="BE116" i="1" s="1"/>
  <c r="P116" i="1"/>
  <c r="R116" i="1"/>
  <c r="T116" i="1"/>
  <c r="BF116" i="1"/>
  <c r="BG116" i="1"/>
  <c r="BH116" i="1"/>
  <c r="BI116" i="1"/>
  <c r="BK116" i="1"/>
  <c r="J118" i="1"/>
  <c r="P118" i="1"/>
  <c r="R118" i="1"/>
  <c r="T118" i="1"/>
  <c r="BE118" i="1"/>
  <c r="BF118" i="1"/>
  <c r="BG118" i="1"/>
  <c r="BH118" i="1"/>
  <c r="BI118" i="1"/>
  <c r="BK118" i="1"/>
  <c r="J120" i="1"/>
  <c r="P120" i="1"/>
  <c r="R120" i="1"/>
  <c r="T120" i="1"/>
  <c r="BE120" i="1"/>
  <c r="BF120" i="1"/>
  <c r="BG120" i="1"/>
  <c r="BH120" i="1"/>
  <c r="BI120" i="1"/>
  <c r="BK120" i="1"/>
  <c r="J122" i="1"/>
  <c r="BE122" i="1" s="1"/>
  <c r="P122" i="1"/>
  <c r="R122" i="1"/>
  <c r="T122" i="1"/>
  <c r="BF122" i="1"/>
  <c r="BG122" i="1"/>
  <c r="BH122" i="1"/>
  <c r="BI122" i="1"/>
  <c r="BK122" i="1"/>
  <c r="J124" i="1"/>
  <c r="BE124" i="1" s="1"/>
  <c r="P124" i="1"/>
  <c r="R124" i="1"/>
  <c r="T124" i="1"/>
  <c r="BF124" i="1"/>
  <c r="BG124" i="1"/>
  <c r="BH124" i="1"/>
  <c r="BI124" i="1"/>
  <c r="BK124" i="1"/>
  <c r="J128" i="1"/>
  <c r="P128" i="1"/>
  <c r="R128" i="1"/>
  <c r="T128" i="1"/>
  <c r="BE128" i="1"/>
  <c r="BF128" i="1"/>
  <c r="BG128" i="1"/>
  <c r="BH128" i="1"/>
  <c r="BI128" i="1"/>
  <c r="BK128" i="1"/>
  <c r="J135" i="1"/>
  <c r="P135" i="1"/>
  <c r="R135" i="1"/>
  <c r="T135" i="1"/>
  <c r="BE135" i="1"/>
  <c r="BF135" i="1"/>
  <c r="BG135" i="1"/>
  <c r="BH135" i="1"/>
  <c r="BI135" i="1"/>
  <c r="BK135" i="1"/>
  <c r="J137" i="1"/>
  <c r="BE137" i="1" s="1"/>
  <c r="P137" i="1"/>
  <c r="R137" i="1"/>
  <c r="T137" i="1"/>
  <c r="BF137" i="1"/>
  <c r="BG137" i="1"/>
  <c r="BH137" i="1"/>
  <c r="BI137" i="1"/>
  <c r="BK137" i="1"/>
  <c r="J140" i="1"/>
  <c r="BE140" i="1" s="1"/>
  <c r="P140" i="1"/>
  <c r="R140" i="1"/>
  <c r="T140" i="1"/>
  <c r="BF140" i="1"/>
  <c r="BG140" i="1"/>
  <c r="BH140" i="1"/>
  <c r="BI140" i="1"/>
  <c r="BK140" i="1"/>
  <c r="J142" i="1"/>
  <c r="P142" i="1"/>
  <c r="R142" i="1"/>
  <c r="T142" i="1"/>
  <c r="BE142" i="1"/>
  <c r="BF142" i="1"/>
  <c r="BG142" i="1"/>
  <c r="BH142" i="1"/>
  <c r="BI142" i="1"/>
  <c r="BK142" i="1"/>
  <c r="J146" i="1"/>
  <c r="P146" i="1"/>
  <c r="R146" i="1"/>
  <c r="T146" i="1"/>
  <c r="BE146" i="1"/>
  <c r="BF146" i="1"/>
  <c r="BG146" i="1"/>
  <c r="BH146" i="1"/>
  <c r="BI146" i="1"/>
  <c r="BK146" i="1"/>
  <c r="J149" i="1"/>
  <c r="BE149" i="1" s="1"/>
  <c r="P149" i="1"/>
  <c r="R149" i="1"/>
  <c r="T149" i="1"/>
  <c r="BF149" i="1"/>
  <c r="BG149" i="1"/>
  <c r="BH149" i="1"/>
  <c r="BI149" i="1"/>
  <c r="BK149" i="1"/>
  <c r="J151" i="1"/>
  <c r="BE151" i="1" s="1"/>
  <c r="P151" i="1"/>
  <c r="R151" i="1"/>
  <c r="T151" i="1"/>
  <c r="BF151" i="1"/>
  <c r="BG151" i="1"/>
  <c r="BH151" i="1"/>
  <c r="BI151" i="1"/>
  <c r="BK151" i="1"/>
  <c r="J156" i="1"/>
  <c r="P156" i="1"/>
  <c r="R156" i="1"/>
  <c r="T156" i="1"/>
  <c r="BE156" i="1"/>
  <c r="BF156" i="1"/>
  <c r="BG156" i="1"/>
  <c r="BH156" i="1"/>
  <c r="BI156" i="1"/>
  <c r="BK156" i="1"/>
  <c r="J158" i="1"/>
  <c r="P158" i="1"/>
  <c r="R158" i="1"/>
  <c r="T158" i="1"/>
  <c r="BE158" i="1"/>
  <c r="BF158" i="1"/>
  <c r="BG158" i="1"/>
  <c r="BH158" i="1"/>
  <c r="BI158" i="1"/>
  <c r="BK158" i="1"/>
  <c r="J163" i="1"/>
  <c r="BE163" i="1" s="1"/>
  <c r="P163" i="1"/>
  <c r="R163" i="1"/>
  <c r="T163" i="1"/>
  <c r="BF163" i="1"/>
  <c r="BG163" i="1"/>
  <c r="BH163" i="1"/>
  <c r="BI163" i="1"/>
  <c r="BK163" i="1"/>
  <c r="J165" i="1"/>
  <c r="BE165" i="1" s="1"/>
  <c r="P165" i="1"/>
  <c r="R165" i="1"/>
  <c r="T165" i="1"/>
  <c r="BF165" i="1"/>
  <c r="BG165" i="1"/>
  <c r="BH165" i="1"/>
  <c r="BI165" i="1"/>
  <c r="BK165" i="1"/>
  <c r="J172" i="1"/>
  <c r="P172" i="1"/>
  <c r="R172" i="1"/>
  <c r="T172" i="1"/>
  <c r="BE172" i="1"/>
  <c r="BF172" i="1"/>
  <c r="BG172" i="1"/>
  <c r="BH172" i="1"/>
  <c r="BI172" i="1"/>
  <c r="BK172" i="1"/>
  <c r="J174" i="1"/>
  <c r="P174" i="1"/>
  <c r="R174" i="1"/>
  <c r="T174" i="1"/>
  <c r="BE174" i="1"/>
  <c r="BF174" i="1"/>
  <c r="BG174" i="1"/>
  <c r="BH174" i="1"/>
  <c r="BI174" i="1"/>
  <c r="BK174" i="1"/>
  <c r="P176" i="1"/>
  <c r="R176" i="1"/>
  <c r="J177" i="1"/>
  <c r="P177" i="1"/>
  <c r="R177" i="1"/>
  <c r="T177" i="1"/>
  <c r="T176" i="1" s="1"/>
  <c r="BE177" i="1"/>
  <c r="BF177" i="1"/>
  <c r="BG177" i="1"/>
  <c r="BH177" i="1"/>
  <c r="BI177" i="1"/>
  <c r="BK177" i="1"/>
  <c r="BK176" i="1" s="1"/>
  <c r="J176" i="1" s="1"/>
  <c r="J62" i="1" s="1"/>
  <c r="J179" i="1"/>
  <c r="BE179" i="1" s="1"/>
  <c r="P179" i="1"/>
  <c r="R179" i="1"/>
  <c r="T179" i="1"/>
  <c r="BF179" i="1"/>
  <c r="BG179" i="1"/>
  <c r="BH179" i="1"/>
  <c r="BI179" i="1"/>
  <c r="BK179" i="1"/>
  <c r="P180" i="1"/>
  <c r="J181" i="1"/>
  <c r="P181" i="1"/>
  <c r="R181" i="1"/>
  <c r="R180" i="1" s="1"/>
  <c r="T181" i="1"/>
  <c r="T180" i="1" s="1"/>
  <c r="BE181" i="1"/>
  <c r="BF181" i="1"/>
  <c r="BG181" i="1"/>
  <c r="BH181" i="1"/>
  <c r="BI181" i="1"/>
  <c r="BK181" i="1"/>
  <c r="BK180" i="1" s="1"/>
  <c r="J180" i="1" s="1"/>
  <c r="J63" i="1" s="1"/>
  <c r="R183" i="1"/>
  <c r="J184" i="1"/>
  <c r="P184" i="1"/>
  <c r="R184" i="1"/>
  <c r="T184" i="1"/>
  <c r="T183" i="1" s="1"/>
  <c r="BE184" i="1"/>
  <c r="BF184" i="1"/>
  <c r="BG184" i="1"/>
  <c r="BH184" i="1"/>
  <c r="BI184" i="1"/>
  <c r="BK184" i="1"/>
  <c r="BK183" i="1" s="1"/>
  <c r="J183" i="1" s="1"/>
  <c r="J64" i="1" s="1"/>
  <c r="J187" i="1"/>
  <c r="BE187" i="1" s="1"/>
  <c r="P187" i="1"/>
  <c r="R187" i="1"/>
  <c r="T187" i="1"/>
  <c r="BF187" i="1"/>
  <c r="BG187" i="1"/>
  <c r="BH187" i="1"/>
  <c r="BI187" i="1"/>
  <c r="BK187" i="1"/>
  <c r="J191" i="1"/>
  <c r="BE191" i="1" s="1"/>
  <c r="P191" i="1"/>
  <c r="P183" i="1" s="1"/>
  <c r="R191" i="1"/>
  <c r="T191" i="1"/>
  <c r="BF191" i="1"/>
  <c r="BG191" i="1"/>
  <c r="BH191" i="1"/>
  <c r="BI191" i="1"/>
  <c r="BK191" i="1"/>
  <c r="J194" i="1"/>
  <c r="P194" i="1"/>
  <c r="R194" i="1"/>
  <c r="T194" i="1"/>
  <c r="BE194" i="1"/>
  <c r="BF194" i="1"/>
  <c r="BG194" i="1"/>
  <c r="BH194" i="1"/>
  <c r="BI194" i="1"/>
  <c r="BK194" i="1"/>
  <c r="J196" i="1"/>
  <c r="P196" i="1"/>
  <c r="R196" i="1"/>
  <c r="T196" i="1"/>
  <c r="BE196" i="1"/>
  <c r="BF196" i="1"/>
  <c r="BG196" i="1"/>
  <c r="BH196" i="1"/>
  <c r="BI196" i="1"/>
  <c r="BK196" i="1"/>
  <c r="J201" i="1"/>
  <c r="BE201" i="1" s="1"/>
  <c r="P201" i="1"/>
  <c r="R201" i="1"/>
  <c r="T201" i="1"/>
  <c r="BF201" i="1"/>
  <c r="BG201" i="1"/>
  <c r="BH201" i="1"/>
  <c r="BI201" i="1"/>
  <c r="BK201" i="1"/>
  <c r="J203" i="1"/>
  <c r="BE203" i="1" s="1"/>
  <c r="P203" i="1"/>
  <c r="R203" i="1"/>
  <c r="T203" i="1"/>
  <c r="BF203" i="1"/>
  <c r="BG203" i="1"/>
  <c r="BH203" i="1"/>
  <c r="BI203" i="1"/>
  <c r="BK203" i="1"/>
  <c r="J206" i="1"/>
  <c r="P206" i="1"/>
  <c r="R206" i="1"/>
  <c r="T206" i="1"/>
  <c r="BE206" i="1"/>
  <c r="BF206" i="1"/>
  <c r="BG206" i="1"/>
  <c r="BH206" i="1"/>
  <c r="BI206" i="1"/>
  <c r="BK206" i="1"/>
  <c r="J211" i="1"/>
  <c r="P211" i="1"/>
  <c r="R211" i="1"/>
  <c r="T211" i="1"/>
  <c r="BE211" i="1"/>
  <c r="BF211" i="1"/>
  <c r="BG211" i="1"/>
  <c r="BH211" i="1"/>
  <c r="BI211" i="1"/>
  <c r="BK211" i="1"/>
  <c r="J215" i="1"/>
  <c r="BE215" i="1" s="1"/>
  <c r="P215" i="1"/>
  <c r="R215" i="1"/>
  <c r="T215" i="1"/>
  <c r="BF215" i="1"/>
  <c r="BG215" i="1"/>
  <c r="BH215" i="1"/>
  <c r="BI215" i="1"/>
  <c r="BK215" i="1"/>
  <c r="J216" i="1"/>
  <c r="BE216" i="1" s="1"/>
  <c r="P216" i="1"/>
  <c r="R216" i="1"/>
  <c r="T216" i="1"/>
  <c r="BF216" i="1"/>
  <c r="BG216" i="1"/>
  <c r="BH216" i="1"/>
  <c r="BI216" i="1"/>
  <c r="BK216" i="1"/>
  <c r="J220" i="1"/>
  <c r="P220" i="1"/>
  <c r="R220" i="1"/>
  <c r="T220" i="1"/>
  <c r="BE220" i="1"/>
  <c r="BF220" i="1"/>
  <c r="BG220" i="1"/>
  <c r="BH220" i="1"/>
  <c r="BI220" i="1"/>
  <c r="BK220" i="1"/>
  <c r="BK221" i="1"/>
  <c r="J221" i="1" s="1"/>
  <c r="J65" i="1" s="1"/>
  <c r="J222" i="1"/>
  <c r="BE222" i="1" s="1"/>
  <c r="P222" i="1"/>
  <c r="R222" i="1"/>
  <c r="T222" i="1"/>
  <c r="BF222" i="1"/>
  <c r="BG222" i="1"/>
  <c r="BH222" i="1"/>
  <c r="BI222" i="1"/>
  <c r="BK222" i="1"/>
  <c r="J224" i="1"/>
  <c r="P224" i="1"/>
  <c r="R224" i="1"/>
  <c r="T224" i="1"/>
  <c r="BE224" i="1"/>
  <c r="BF224" i="1"/>
  <c r="BG224" i="1"/>
  <c r="BH224" i="1"/>
  <c r="BI224" i="1"/>
  <c r="BK224" i="1"/>
  <c r="J227" i="1"/>
  <c r="P227" i="1"/>
  <c r="P221" i="1" s="1"/>
  <c r="R227" i="1"/>
  <c r="R221" i="1" s="1"/>
  <c r="T227" i="1"/>
  <c r="T221" i="1" s="1"/>
  <c r="BE227" i="1"/>
  <c r="BF227" i="1"/>
  <c r="BG227" i="1"/>
  <c r="BH227" i="1"/>
  <c r="BI227" i="1"/>
  <c r="BK227" i="1"/>
  <c r="R229" i="1"/>
  <c r="J230" i="1"/>
  <c r="P230" i="1"/>
  <c r="R230" i="1"/>
  <c r="T230" i="1"/>
  <c r="T229" i="1" s="1"/>
  <c r="BE230" i="1"/>
  <c r="BF230" i="1"/>
  <c r="BG230" i="1"/>
  <c r="BH230" i="1"/>
  <c r="BI230" i="1"/>
  <c r="BK230" i="1"/>
  <c r="BK229" i="1" s="1"/>
  <c r="J229" i="1" s="1"/>
  <c r="J66" i="1" s="1"/>
  <c r="J237" i="1"/>
  <c r="BE237" i="1" s="1"/>
  <c r="P237" i="1"/>
  <c r="R237" i="1"/>
  <c r="T237" i="1"/>
  <c r="BF237" i="1"/>
  <c r="BG237" i="1"/>
  <c r="BH237" i="1"/>
  <c r="BI237" i="1"/>
  <c r="BK237" i="1"/>
  <c r="J240" i="1"/>
  <c r="BE240" i="1" s="1"/>
  <c r="P240" i="1"/>
  <c r="P229" i="1" s="1"/>
  <c r="R240" i="1"/>
  <c r="T240" i="1"/>
  <c r="BF240" i="1"/>
  <c r="BG240" i="1"/>
  <c r="BH240" i="1"/>
  <c r="BI240" i="1"/>
  <c r="BK240" i="1"/>
  <c r="J244" i="1"/>
  <c r="P244" i="1"/>
  <c r="R244" i="1"/>
  <c r="T244" i="1"/>
  <c r="BE244" i="1"/>
  <c r="BF244" i="1"/>
  <c r="BG244" i="1"/>
  <c r="BH244" i="1"/>
  <c r="BI244" i="1"/>
  <c r="BK244" i="1"/>
  <c r="J246" i="1"/>
  <c r="P246" i="1"/>
  <c r="R246" i="1"/>
  <c r="T246" i="1"/>
  <c r="BE246" i="1"/>
  <c r="BF246" i="1"/>
  <c r="BG246" i="1"/>
  <c r="BH246" i="1"/>
  <c r="BI246" i="1"/>
  <c r="BK246" i="1"/>
  <c r="P250" i="1"/>
  <c r="R250" i="1"/>
  <c r="T250" i="1"/>
  <c r="J251" i="1"/>
  <c r="P251" i="1"/>
  <c r="R251" i="1"/>
  <c r="T251" i="1"/>
  <c r="BE251" i="1"/>
  <c r="BF251" i="1"/>
  <c r="BG251" i="1"/>
  <c r="BH251" i="1"/>
  <c r="BI251" i="1"/>
  <c r="BK251" i="1"/>
  <c r="BK250" i="1" s="1"/>
  <c r="J250" i="1" s="1"/>
  <c r="J67" i="1" s="1"/>
  <c r="J255" i="1"/>
  <c r="BE255" i="1" s="1"/>
  <c r="P255" i="1"/>
  <c r="P254" i="1" s="1"/>
  <c r="P253" i="1" s="1"/>
  <c r="R255" i="1"/>
  <c r="R254" i="1" s="1"/>
  <c r="R253" i="1" s="1"/>
  <c r="T255" i="1"/>
  <c r="BF255" i="1"/>
  <c r="BG255" i="1"/>
  <c r="BH255" i="1"/>
  <c r="BI255" i="1"/>
  <c r="BK255" i="1"/>
  <c r="BK254" i="1" s="1"/>
  <c r="J259" i="1"/>
  <c r="BE259" i="1" s="1"/>
  <c r="P259" i="1"/>
  <c r="R259" i="1"/>
  <c r="T259" i="1"/>
  <c r="BF259" i="1"/>
  <c r="BG259" i="1"/>
  <c r="BH259" i="1"/>
  <c r="BI259" i="1"/>
  <c r="BK259" i="1"/>
  <c r="J261" i="1"/>
  <c r="P261" i="1"/>
  <c r="R261" i="1"/>
  <c r="T261" i="1"/>
  <c r="T254" i="1" s="1"/>
  <c r="T253" i="1" s="1"/>
  <c r="BE261" i="1"/>
  <c r="BF261" i="1"/>
  <c r="BG261" i="1"/>
  <c r="BH261" i="1"/>
  <c r="BI261" i="1"/>
  <c r="BK261" i="1"/>
  <c r="T263" i="1"/>
  <c r="T264" i="1"/>
  <c r="J265" i="1"/>
  <c r="BE265" i="1" s="1"/>
  <c r="P265" i="1"/>
  <c r="P264" i="1" s="1"/>
  <c r="P263" i="1" s="1"/>
  <c r="R265" i="1"/>
  <c r="R264" i="1" s="1"/>
  <c r="R263" i="1" s="1"/>
  <c r="T265" i="1"/>
  <c r="BF265" i="1"/>
  <c r="BG265" i="1"/>
  <c r="BH265" i="1"/>
  <c r="BI265" i="1"/>
  <c r="BK265" i="1"/>
  <c r="BK264" i="1" s="1"/>
  <c r="J268" i="1"/>
  <c r="BE268" i="1" s="1"/>
  <c r="P268" i="1"/>
  <c r="R268" i="1"/>
  <c r="T268" i="1"/>
  <c r="BF268" i="1"/>
  <c r="BG268" i="1"/>
  <c r="BH268" i="1"/>
  <c r="BI268" i="1"/>
  <c r="BK268" i="1"/>
  <c r="T92" i="1" l="1"/>
  <c r="T91" i="1" s="1"/>
  <c r="J264" i="1"/>
  <c r="J71" i="1" s="1"/>
  <c r="BK263" i="1"/>
  <c r="J263" i="1" s="1"/>
  <c r="J70" i="1" s="1"/>
  <c r="R92" i="1"/>
  <c r="R91" i="1" s="1"/>
  <c r="J254" i="1"/>
  <c r="J69" i="1" s="1"/>
  <c r="BK253" i="1"/>
  <c r="J253" i="1" s="1"/>
  <c r="J68" i="1" s="1"/>
  <c r="P92" i="1"/>
  <c r="P91" i="1" s="1"/>
  <c r="J93" i="1"/>
  <c r="J61" i="1" s="1"/>
  <c r="BK92" i="1"/>
  <c r="F33" i="1"/>
  <c r="J33" i="1"/>
  <c r="J34" i="1"/>
  <c r="BK91" i="1" l="1"/>
  <c r="J91" i="1" s="1"/>
  <c r="J92" i="1"/>
  <c r="J60" i="1" s="1"/>
  <c r="J30" i="1" l="1"/>
  <c r="J39" i="1" s="1"/>
  <c r="J59" i="1"/>
</calcChain>
</file>

<file path=xl/sharedStrings.xml><?xml version="1.0" encoding="utf-8"?>
<sst xmlns="http://schemas.openxmlformats.org/spreadsheetml/2006/main" count="1726" uniqueCount="426">
  <si>
    <t>ROZPOCET</t>
  </si>
  <si>
    <t>1</t>
  </si>
  <si>
    <t>False</t>
  </si>
  <si>
    <t>2</t>
  </si>
  <si>
    <t>VV</t>
  </si>
  <si>
    <t>31,2*1,05 'Přepočtené koeficientem množství</t>
  </si>
  <si>
    <t>-1233173412</t>
  </si>
  <si>
    <t>128</t>
  </si>
  <si>
    <t>M</t>
  </si>
  <si>
    <t>základní</t>
  </si>
  <si>
    <t/>
  </si>
  <si>
    <t>m</t>
  </si>
  <si>
    <t>trubka elektroinstalační ohebná dvouplášťová korugovaná (chránička) D 94/110mm, HDPE+LDPE</t>
  </si>
  <si>
    <t>34571355</t>
  </si>
  <si>
    <t>57</t>
  </si>
  <si>
    <t>True</t>
  </si>
  <si>
    <t>15,6*2</t>
  </si>
  <si>
    <t>Online PSC</t>
  </si>
  <si>
    <t>https://podminky.urs.cz/item/CS_URS_2023_01/220182002</t>
  </si>
  <si>
    <t>59798591</t>
  </si>
  <si>
    <t>64</t>
  </si>
  <si>
    <t>K</t>
  </si>
  <si>
    <t>Zatažení trubek do chráničky 110 mm ochranné z HDPE</t>
  </si>
  <si>
    <t>220182002</t>
  </si>
  <si>
    <t>56</t>
  </si>
  <si>
    <t>D</t>
  </si>
  <si>
    <t>3</t>
  </si>
  <si>
    <t>Montáže technologických zařízení pro dopravní stavby</t>
  </si>
  <si>
    <t>22-M</t>
  </si>
  <si>
    <t>0</t>
  </si>
  <si>
    <t>Práce a dodávky M</t>
  </si>
  <si>
    <t>https://podminky.urs.cz/item/CS_URS_2023_01/998711101</t>
  </si>
  <si>
    <t>-205787027</t>
  </si>
  <si>
    <t>16</t>
  </si>
  <si>
    <t>t</t>
  </si>
  <si>
    <t>Přesun hmot pro izolace proti vodě, vlhkosti a plynům stanovený z hmotnosti přesunovaného materiálu vodorovná dopravní vzdálenost do 50 m v objektech výšky do 6 m</t>
  </si>
  <si>
    <t>998711101</t>
  </si>
  <si>
    <t>55</t>
  </si>
  <si>
    <t>17*1,221 'Přepočtené koeficientem množství</t>
  </si>
  <si>
    <t>1464190024</t>
  </si>
  <si>
    <t>32</t>
  </si>
  <si>
    <t>m2</t>
  </si>
  <si>
    <t>fólie profilovaná (nopová) drenážní HDPE s výškou nopů 8mm</t>
  </si>
  <si>
    <t>28323005</t>
  </si>
  <si>
    <t>54</t>
  </si>
  <si>
    <t>17</t>
  </si>
  <si>
    <t>"letní koupaliště" 24,23*0,7</t>
  </si>
  <si>
    <t>https://podminky.urs.cz/item/CS_URS_2023_01/711161273</t>
  </si>
  <si>
    <t>-1023373957</t>
  </si>
  <si>
    <t>Provedení izolace proti zemní vlhkosti nopovou fólií na ploše svislé S z nopové fólie</t>
  </si>
  <si>
    <t>711161273</t>
  </si>
  <si>
    <t>53</t>
  </si>
  <si>
    <t>Izolace proti vodě, vlhkosti a plynům</t>
  </si>
  <si>
    <t>711</t>
  </si>
  <si>
    <t>Práce a dodávky PSV</t>
  </si>
  <si>
    <t>PSV</t>
  </si>
  <si>
    <t>https://podminky.urs.cz/item/CS_URS_2023_01/998223011</t>
  </si>
  <si>
    <t>-154377650</t>
  </si>
  <si>
    <t>4</t>
  </si>
  <si>
    <t>Přesun hmot pro pozemní komunikace s krytem dlážděným dopravní vzdálenost do 200 m jakékoliv délky objektu</t>
  </si>
  <si>
    <t>998223011</t>
  </si>
  <si>
    <t>52</t>
  </si>
  <si>
    <t>Přesun hmot</t>
  </si>
  <si>
    <t>998</t>
  </si>
  <si>
    <t>25,898*6</t>
  </si>
  <si>
    <t>odvoz do 7 km</t>
  </si>
  <si>
    <t>https://podminky.urs.cz/item/CS_URS_2023_01/997221569</t>
  </si>
  <si>
    <t>1390148318</t>
  </si>
  <si>
    <t>Příplatek ZKD 1 km u vodorovné dopravy suti z kusových materiálů</t>
  </si>
  <si>
    <t>997221569</t>
  </si>
  <si>
    <t>51</t>
  </si>
  <si>
    <t>https://podminky.urs.cz/item/CS_URS_2023_01/997221561</t>
  </si>
  <si>
    <t>-163672649</t>
  </si>
  <si>
    <t>Vodorovná doprava suti bez naložení, ale se složením a s hrubým urovnáním z kusových materiálů, na vzdálenost do 1 km</t>
  </si>
  <si>
    <t>997221561</t>
  </si>
  <si>
    <t>50</t>
  </si>
  <si>
    <t>41,932*6</t>
  </si>
  <si>
    <t>https://podminky.urs.cz/item/CS_URS_2023_01/997221559</t>
  </si>
  <si>
    <t>-1155372748</t>
  </si>
  <si>
    <t>Příplatek ZKD 1 km u vodorovné dopravy suti ze sypkých materiálů</t>
  </si>
  <si>
    <t>997221559</t>
  </si>
  <si>
    <t>49</t>
  </si>
  <si>
    <t>"kamenivo" 41,932</t>
  </si>
  <si>
    <t>https://podminky.urs.cz/item/CS_URS_2023_01/997221551</t>
  </si>
  <si>
    <t>-2032994878</t>
  </si>
  <si>
    <t>Vodorovná doprava suti bez naložení, ale se složením a s hrubým urovnáním ze sypkých materiálů, na vzdálenost do 1 km</t>
  </si>
  <si>
    <t>997221551</t>
  </si>
  <si>
    <t>48</t>
  </si>
  <si>
    <t>Součet</t>
  </si>
  <si>
    <t>1,12</t>
  </si>
  <si>
    <t>obruby</t>
  </si>
  <si>
    <t>24,778</t>
  </si>
  <si>
    <t>dlažba</t>
  </si>
  <si>
    <t>https://podminky.urs.cz/item/CS_URS_2023_01/997221151</t>
  </si>
  <si>
    <t>-194581265</t>
  </si>
  <si>
    <t>Vodorovná doprava suti stavebním kolečkem s naložením a se složením z kusových materiálů, na vzdálenost do 50 m</t>
  </si>
  <si>
    <t>997221151</t>
  </si>
  <si>
    <t>47</t>
  </si>
  <si>
    <t>Přesun sutě</t>
  </si>
  <si>
    <t>997</t>
  </si>
  <si>
    <t>https://podminky.urs.cz/item/CS_URS_2023_01/966001211</t>
  </si>
  <si>
    <t>2126928664</t>
  </si>
  <si>
    <t>kus</t>
  </si>
  <si>
    <t>Odstranění lavičky parkové stabilní zabetonované</t>
  </si>
  <si>
    <t>966001211</t>
  </si>
  <si>
    <t>46</t>
  </si>
  <si>
    <t>169*1,03</t>
  </si>
  <si>
    <t>prořez 3 %</t>
  </si>
  <si>
    <t>-1255857646</t>
  </si>
  <si>
    <t>8</t>
  </si>
  <si>
    <t>obrubník betonový chodníkový 1000x100x250mm</t>
  </si>
  <si>
    <t>59217017</t>
  </si>
  <si>
    <t>45</t>
  </si>
  <si>
    <t>https://podminky.urs.cz/item/CS_URS_2023_01/916231213</t>
  </si>
  <si>
    <t>1858229488</t>
  </si>
  <si>
    <t>Osazení chodníkového obrubníku betonového se zřízením lože, s vyplněním a zatřením spár cementovou maltou stojatého s boční opěrou z betonu prostého, do lože z betonu prostého</t>
  </si>
  <si>
    <t>916231213</t>
  </si>
  <si>
    <t>44</t>
  </si>
  <si>
    <t>Ostatní konstrukce a práce, bourání</t>
  </si>
  <si>
    <t>9</t>
  </si>
  <si>
    <t>529329482</t>
  </si>
  <si>
    <t>jemná síťovina z PE textílie 24 g/m2, velikost ok &lt;4 mm</t>
  </si>
  <si>
    <t>5X03</t>
  </si>
  <si>
    <t>43</t>
  </si>
  <si>
    <t xml:space="preserve">"parkovací stání" 400 </t>
  </si>
  <si>
    <t>"obslužná komunikace" 451</t>
  </si>
  <si>
    <t>-1758546142</t>
  </si>
  <si>
    <t>Pokládka jemné síťoviny z PE textílie</t>
  </si>
  <si>
    <t>5X02</t>
  </si>
  <si>
    <t>42</t>
  </si>
  <si>
    <t>-1949894419</t>
  </si>
  <si>
    <t>dlažba tvar čtverec betonová 74x74x48 mm - kostky do plastových zasakovacích roštů tl.60mm  (100ks/m2)</t>
  </si>
  <si>
    <t>59245016-05</t>
  </si>
  <si>
    <t>41</t>
  </si>
  <si>
    <t>"parkovací stání" 200</t>
  </si>
  <si>
    <t>1132907534</t>
  </si>
  <si>
    <t>Příplatek pro výplň do zasakovacích roštů - kladení výplně z dlaždic - kostek 74/74/48mm do roštových otvorů</t>
  </si>
  <si>
    <t>593532119-06</t>
  </si>
  <si>
    <t>40</t>
  </si>
  <si>
    <t>"  rošty-zatravněná část "  200*0,03</t>
  </si>
  <si>
    <t>a styčné ploše roštů větší než 0,7m2/m2, vč. rezervy na slehnutí )</t>
  </si>
  <si>
    <t xml:space="preserve">(výplň buněk= cca 3cm na celou plochu roštů při celk.výšce roštů 6cm a </t>
  </si>
  <si>
    <t xml:space="preserve"> výplň. humoz.směs do roštů  (+ následné osetí travním semenem)</t>
  </si>
  <si>
    <t>-804123932</t>
  </si>
  <si>
    <t>m3</t>
  </si>
  <si>
    <t>výplňová směs pro zatravnění roštů (big bag=1m3) - strukturovaný substrát"V" smíchaný se štěrkem - složení: 50% prosetá ornice, 10% vyzrálý kompost, 20% praný písek,  20% lávový materiál, (alternativně obdobný materiál) fr. 2/4</t>
  </si>
  <si>
    <t>10371500-12</t>
  </si>
  <si>
    <t>39</t>
  </si>
  <si>
    <t>" lože z podkladní směsi spec. substrátu  tl.50mm  (+ 40 % na zhutnění) " 200*0,05</t>
  </si>
  <si>
    <t>parkovací místa se zatravněním</t>
  </si>
  <si>
    <t>-1578604593</t>
  </si>
  <si>
    <t>podkladní čistící vrstva (VL)- směs  strukturovaný substrát "P" smíchaný se štěrkem a prvky pro zlepšení sorbce úkapů - složení: 40% štěrk fr.2/5,  20% lávový materiál, (alternativně obdobný materiál) fr. 2/4,  30% prosetá ornice, 10% vyzrálý kompost</t>
  </si>
  <si>
    <t>10371500-11</t>
  </si>
  <si>
    <t>38</t>
  </si>
  <si>
    <t>842,574257425743*1,01 'Přepočtené koeficientem množství</t>
  </si>
  <si>
    <t>-1162436042</t>
  </si>
  <si>
    <t>panel mřížkový vegetační ze 100% recyklovaného plastu 800x400x60mm</t>
  </si>
  <si>
    <t>5X01</t>
  </si>
  <si>
    <t>37</t>
  </si>
  <si>
    <t>https://podminky.urs.cz/item/CS_URS_2023_01/593532114</t>
  </si>
  <si>
    <t>1274940517</t>
  </si>
  <si>
    <t>Kladení dlažby z plastových vegetačních tvárnic pozemních komunikací s vyrovnávací vrstvou z kameniva tl. do 20 mm a s vyplněním vegetačních otvorů se zámkem tl. přes 30 do 60 mm, pro plochy přes 300 m2</t>
  </si>
  <si>
    <t>593532114</t>
  </si>
  <si>
    <t>36</t>
  </si>
  <si>
    <t>https://podminky.urs.cz/item/CS_URS_2023_01/564851111</t>
  </si>
  <si>
    <t>1737251733</t>
  </si>
  <si>
    <t>Podklad ze štěrkodrti ŠD s rozprostřením a zhutněním plochy přes 100 m2, po zhutnění tl. 150 mm</t>
  </si>
  <si>
    <t>564851111</t>
  </si>
  <si>
    <t>35</t>
  </si>
  <si>
    <t>" základní vegetační (konstrukční) vrstva" 200*0,2</t>
  </si>
  <si>
    <t>-2127362403</t>
  </si>
  <si>
    <t>substrát pro konstrukční vrstvu zasakovac.roštů-základní vegetační vsrtva 150mm z míchané směsi: 60-70% ŠD 0/32, 15-20% humozní zemina, 15-20% zemina třídy 2 vč.všech dodávek + namíchání směsi strojně v homogenizač.zařízení a dovozu materiálů na stavbu</t>
  </si>
  <si>
    <t>1037150-9</t>
  </si>
  <si>
    <t>34</t>
  </si>
  <si>
    <t>" základní vegetační (konstrukční) vrstva" 200</t>
  </si>
  <si>
    <t>https://podminky.urs.cz/item/CS_URS_2023_01/564561111</t>
  </si>
  <si>
    <t>-1942698262</t>
  </si>
  <si>
    <t>Zřízení podsypu nebo podkladu ze sypaniny s rozprostřením, vlhčením, a zhutněním plochy přes 100 m2, po zhutnění tl. 200 mm</t>
  </si>
  <si>
    <t>564561111</t>
  </si>
  <si>
    <t>33</t>
  </si>
  <si>
    <t>https://podminky.urs.cz/item/CS_URS_2023_01/564251111</t>
  </si>
  <si>
    <t>1062180088</t>
  </si>
  <si>
    <t>Podklad nebo podsyp ze štěrkopísku ŠP s rozprostřením, vlhčením a zhutněním plochy přes 100 m2, po zhutnění tl. 150 mm</t>
  </si>
  <si>
    <t>564251111</t>
  </si>
  <si>
    <t>Komunikace pozemní</t>
  </si>
  <si>
    <t>5</t>
  </si>
  <si>
    <t>https://podminky.urs.cz/item/CS_URS_2023_01/451577777</t>
  </si>
  <si>
    <t>-325387227</t>
  </si>
  <si>
    <t>Podklad nebo lože pod dlažbu vodorovný nebo do sklonu 1:5 z kameniva těženého fr. 4/8 tl. přes 30 do 100 mm</t>
  </si>
  <si>
    <t>451577777</t>
  </si>
  <si>
    <t>31</t>
  </si>
  <si>
    <t>Vodorovné konstrukce</t>
  </si>
  <si>
    <t>366996658</t>
  </si>
  <si>
    <t>netkaná textílie se zvýšenou sorpcí ropných látek</t>
  </si>
  <si>
    <t>2X01</t>
  </si>
  <si>
    <t>30</t>
  </si>
  <si>
    <t>https://podminky.urs.cz/item/CS_URS_2023_01/213141112</t>
  </si>
  <si>
    <t>800760992</t>
  </si>
  <si>
    <t>Zřízení vrstvy z geotextilie filtrační, separační, odvodňovací, ochranné, výztužné nebo protierozní v rovině nebo ve sklonu do 1:5, šířky přes 3 do 6 m</t>
  </si>
  <si>
    <t>213141112</t>
  </si>
  <si>
    <t>29</t>
  </si>
  <si>
    <t>Zakládání</t>
  </si>
  <si>
    <t>https://podminky.urs.cz/item/CS_URS_2023_01/185851129</t>
  </si>
  <si>
    <t>486666308</t>
  </si>
  <si>
    <t>Příplatek k dovozu vody pro zálivku rostlin do 1000 m ZKD 1000 m</t>
  </si>
  <si>
    <t>185851129</t>
  </si>
  <si>
    <t>28</t>
  </si>
  <si>
    <t>https://podminky.urs.cz/item/CS_URS_2023_01/185851121</t>
  </si>
  <si>
    <t>1229250734</t>
  </si>
  <si>
    <t>Dovoz vody pro zálivku rostlin na vzdálenost do 1000 m</t>
  </si>
  <si>
    <t>185851121</t>
  </si>
  <si>
    <t>27</t>
  </si>
  <si>
    <t>((200*20)/1000)*5</t>
  </si>
  <si>
    <t>zálivky po vzejití postupně : 15-20L/m2 :   min.5x</t>
  </si>
  <si>
    <t>(200*10)/1000</t>
  </si>
  <si>
    <t xml:space="preserve"> 1. základní zálivka po výsevu: cca 10 L/m2 </t>
  </si>
  <si>
    <t>https://podminky.urs.cz/item/CS_URS_2023_01/185804312</t>
  </si>
  <si>
    <t>1202453980</t>
  </si>
  <si>
    <t>Zalití rostlin vodou plochy záhonů jednotlivě přes 20 m2</t>
  </si>
  <si>
    <t>185804312</t>
  </si>
  <si>
    <t>26</t>
  </si>
  <si>
    <t>200*0,03 'Přepočtené koeficientem množství</t>
  </si>
  <si>
    <t>1057056533</t>
  </si>
  <si>
    <t>kg</t>
  </si>
  <si>
    <t>hnojivo průmyslové</t>
  </si>
  <si>
    <t>25191155</t>
  </si>
  <si>
    <t>25</t>
  </si>
  <si>
    <t>6/1000</t>
  </si>
  <si>
    <t>přimíchání hnojiva do substrátu při výsevu do zatravn. prefabrikátů (dlažby, rošty)</t>
  </si>
  <si>
    <t>P</t>
  </si>
  <si>
    <t>Poznámka k položce:_x000D_
V cenách jsou započteny i náklady na rozprostření nebo rozdělení hnojiva.</t>
  </si>
  <si>
    <t>https://podminky.urs.cz/item/CS_URS_2023_01/185802113</t>
  </si>
  <si>
    <t>-750069333</t>
  </si>
  <si>
    <t>Hnojení půdy nebo trávníku v rovině nebo na svahu do 1:5 umělým hnojivem na široko</t>
  </si>
  <si>
    <t>185802113</t>
  </si>
  <si>
    <t>24</t>
  </si>
  <si>
    <t>https://podminky.urs.cz/item/CS_URS_2023_01/184853511</t>
  </si>
  <si>
    <t>-1719567550</t>
  </si>
  <si>
    <t>Chemické odplevelení půdy před založením kultury, trávníku nebo zpevněných ploch strojně o výměře jednotlivě přes 20 m2 postřikem na široko v rovině nebo na svahu do 1:5</t>
  </si>
  <si>
    <t>184853511</t>
  </si>
  <si>
    <t>23</t>
  </si>
  <si>
    <t>60,4*1,2</t>
  </si>
  <si>
    <t>kolem navrhovaných parkovacích ploch</t>
  </si>
  <si>
    <t>Poznámka k položce:_x000D_
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</t>
  </si>
  <si>
    <t>https://podminky.urs.cz/item/CS_URS_2023_01/181911102</t>
  </si>
  <si>
    <t>-1006820868</t>
  </si>
  <si>
    <t>Úprava pláně vyrovnáním výškových rozdílů ručně v hornině třídy těžitelnosti I skupiny 1 a 2 se zhutněním</t>
  </si>
  <si>
    <t>181911102</t>
  </si>
  <si>
    <t>22</t>
  </si>
  <si>
    <t>https://podminky.urs.cz/item/CS_URS_2023_01/181311103</t>
  </si>
  <si>
    <t>-821225253</t>
  </si>
  <si>
    <t>Rozprostření a urovnání zeminy v rovině nebo ve svahu sklonu do 1:5 ručně při souvislé ploše, tl. vrstvy do 200 mm</t>
  </si>
  <si>
    <t>181311103</t>
  </si>
  <si>
    <t>21</t>
  </si>
  <si>
    <t>2*6</t>
  </si>
  <si>
    <t>osivo do otvorů zatravn. roštů</t>
  </si>
  <si>
    <t>315012152</t>
  </si>
  <si>
    <t>osivo směs travní - do pojížděných zasakovacích roštů, speciel.odolnější zátěžová směs - do sucha, bal.10 kg, výsev 6 kg/100 m2</t>
  </si>
  <si>
    <t>00572470-10</t>
  </si>
  <si>
    <t>20</t>
  </si>
  <si>
    <t>"pakovací stání" 400*0,5</t>
  </si>
  <si>
    <t>zatravnění z 50 % plochy</t>
  </si>
  <si>
    <t>https://podminky.urs.cz/item/CS_URS_2023_01/180405111</t>
  </si>
  <si>
    <t>1514556596</t>
  </si>
  <si>
    <t>Založení trávníků ve vegetačních dlaždicích nebo prefabrikátech výsevem semene v rovině nebo na svahu do 1:5</t>
  </si>
  <si>
    <t>180405111</t>
  </si>
  <si>
    <t>19</t>
  </si>
  <si>
    <t>https://podminky.urs.cz/item/CS_URS_2023_01/171251201</t>
  </si>
  <si>
    <t>40276211</t>
  </si>
  <si>
    <t>Uložení sypaniny na skládky nebo meziskládky bez hutnění s upravením uložené sypaniny do předepsaného tvaru</t>
  </si>
  <si>
    <t>171251201</t>
  </si>
  <si>
    <t>18</t>
  </si>
  <si>
    <t xml:space="preserve">Poznámka k položce:_x000D_
odvoz na skládku Stráže cca 6,3 km_x000D_
</t>
  </si>
  <si>
    <t>https://podminky.urs.cz/item/CS_URS_2023_01/162751114</t>
  </si>
  <si>
    <t>1404769538</t>
  </si>
  <si>
    <t>Vodorovné přemístění výkopku nebo sypaniny po suchu na obvyklém dopravním prostředku, bez naložení výkopku, avšak se složením bez rozhrnutí z horniny třídy těžitelnosti I skupiny 1 až 3 na vzdálenost přes 6 000 do 7 000 m</t>
  </si>
  <si>
    <t>162751114</t>
  </si>
  <si>
    <t>https://podminky.urs.cz/item/CS_URS_2023_01/129001101</t>
  </si>
  <si>
    <t>-502445807</t>
  </si>
  <si>
    <t>Příplatek k cenám vykopávek za ztížení vykopávky v blízkosti podzemního vedení nebo výbušnin v horninách jakékoliv třídy</t>
  </si>
  <si>
    <t>129001101</t>
  </si>
  <si>
    <t>68,5</t>
  </si>
  <si>
    <t>"parkovací stání v. obrub" 10,1*40,2*0,1</t>
  </si>
  <si>
    <t xml:space="preserve">"obslužná komunikace vč. obrub - sanované plochy" 95,3*0,06 </t>
  </si>
  <si>
    <t>"obslužná komunikace vč. obrub - nové plochy" (352,3*0,05)+(11*0,41)</t>
  </si>
  <si>
    <t>https://podminky.urs.cz/item/CS_URS_2023_01/122252204</t>
  </si>
  <si>
    <t>-1772940125</t>
  </si>
  <si>
    <t>Odkopávky a prokopávky nezapažené pro silnice a dálnice strojně v hornině třídy těžitelnosti I přes 100 do 500 m3</t>
  </si>
  <si>
    <t>122252204</t>
  </si>
  <si>
    <t>15</t>
  </si>
  <si>
    <t>(451+400)-95,3</t>
  </si>
  <si>
    <t>Poznámka k položce:_x000D_
V cenách jsou započteny i náklady na
_x000D_
a) naložení sejmuté ornice na dopravní prostředek,
_x000D_
b) vodorovné přemístění na hromady v místě upotřebení nebo na dočasné či trvalé skládky na vzdálenost do 50 m a se složením.</t>
  </si>
  <si>
    <t>https://podminky.urs.cz/item/CS_URS_2023_01/121151124</t>
  </si>
  <si>
    <t>1478730831</t>
  </si>
  <si>
    <t>Sejmutí humózní vrstvy zeminy strojně při souvislé ploše přes 500 m2, tl. vrstvy přes 200 do 250 mm</t>
  </si>
  <si>
    <t>121151124</t>
  </si>
  <si>
    <t>14</t>
  </si>
  <si>
    <t>https://podminky.urs.cz/item/CS_URS_2023_01/113204111</t>
  </si>
  <si>
    <t>1849667357</t>
  </si>
  <si>
    <t>Vytrhání obrub s vybouráním lože, s přemístěním hmot na skládku na vzdálenost do 3 m nebo s naložením na dopravní prostředek záhonových</t>
  </si>
  <si>
    <t>113204111</t>
  </si>
  <si>
    <t>13</t>
  </si>
  <si>
    <t>https://podminky.urs.cz/item/CS_URS_2023_01/113107223</t>
  </si>
  <si>
    <t>-1626550893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</si>
  <si>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</si>
  <si>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113107223</t>
  </si>
  <si>
    <t>12</t>
  </si>
  <si>
    <t>https://podminky.urs.cz/item/CS_URS_2023_01/113106123</t>
  </si>
  <si>
    <t>7939071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</si>
  <si>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</si>
  <si>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113106123</t>
  </si>
  <si>
    <t>11</t>
  </si>
  <si>
    <t>https://podminky.urs.cz/item/CS_URS_2023_01/112251102</t>
  </si>
  <si>
    <t>-877013333</t>
  </si>
  <si>
    <t>Odstranění pařezů strojně s jejich vykopáním nebo vytrháním průměru přes 300 do 500 mm</t>
  </si>
  <si>
    <t>112251102</t>
  </si>
  <si>
    <t>10</t>
  </si>
  <si>
    <t>https://podminky.urs.cz/item/CS_URS_2023_01/112251101</t>
  </si>
  <si>
    <t>-1456304867</t>
  </si>
  <si>
    <t>Odstranění pařezů strojně s jejich vykopáním nebo vytrháním průměru přes 100 do 300 mm</t>
  </si>
  <si>
    <t>112251101</t>
  </si>
  <si>
    <t>https://podminky.urs.cz/item/CS_URS_2023_01/112201114</t>
  </si>
  <si>
    <t>1960423855</t>
  </si>
  <si>
    <t>Odstranění pařezu v rovině nebo na svahu do 1:5 o průměru pařezu na řezné ploše přes 400 do 500 mm</t>
  </si>
  <si>
    <t>112201114</t>
  </si>
  <si>
    <t>https://podminky.urs.cz/item/CS_URS_2023_01/112201113</t>
  </si>
  <si>
    <t>-1548765969</t>
  </si>
  <si>
    <t>Odstranění pařezu v rovině nebo na svahu do 1:5 o průměru pařezu na řezné ploše přes 300 do 400 mm</t>
  </si>
  <si>
    <t>112201113</t>
  </si>
  <si>
    <t>7</t>
  </si>
  <si>
    <t>https://podminky.urs.cz/item/CS_URS_2023_01/112201112</t>
  </si>
  <si>
    <t>-12899190</t>
  </si>
  <si>
    <t>Odstranění pařezu v rovině nebo na svahu do 1:5 o průměru pařezu na řezné ploše přes 200 do 300 mm</t>
  </si>
  <si>
    <t>112201112</t>
  </si>
  <si>
    <t>6</t>
  </si>
  <si>
    <t>https://podminky.urs.cz/item/CS_URS_2023_01/112201111</t>
  </si>
  <si>
    <t>924729814</t>
  </si>
  <si>
    <t>Odstranění pařezu v rovině nebo na svahu do 1:5 o průměru pařezu na řezné ploše do 200 mm</t>
  </si>
  <si>
    <t>112201111</t>
  </si>
  <si>
    <t>Poznámka k položce:_x000D_
V cenách jsou započteny i náklady na odklizení částí kmene a větví na vzdálenost do 20 m se složením na hromady nebo naložením na dopravní prostředek.</t>
  </si>
  <si>
    <t>https://podminky.urs.cz/item/CS_URS_2023_01/112151114</t>
  </si>
  <si>
    <t>-1607773031</t>
  </si>
  <si>
    <t>Pokácení stromu směrové v celku s odřezáním kmene a s odvětvením průměru kmene přes 400 do 500 mm</t>
  </si>
  <si>
    <t>112151114</t>
  </si>
  <si>
    <t>https://podminky.urs.cz/item/CS_URS_2023_01/112151113</t>
  </si>
  <si>
    <t>1422738061</t>
  </si>
  <si>
    <t>Pokácení stromu směrové v celku s odřezáním kmene a s odvětvením průměru kmene přes 300 do 400 mm</t>
  </si>
  <si>
    <t>112151113</t>
  </si>
  <si>
    <t>https://podminky.urs.cz/item/CS_URS_2023_01/112151112</t>
  </si>
  <si>
    <t>-142387399</t>
  </si>
  <si>
    <t>Pokácení stromu směrové v celku s odřezáním kmene a s odvětvením průměru kmene přes 200 do 300 mm</t>
  </si>
  <si>
    <t>112151112</t>
  </si>
  <si>
    <t>https://podminky.urs.cz/item/CS_URS_2023_01/112151111</t>
  </si>
  <si>
    <t>1244442976</t>
  </si>
  <si>
    <t>Pokácení stromu směrové v celku s odřezáním kmene a s odvětvením průměru kmene přes 100 do 200 mm</t>
  </si>
  <si>
    <t>112151111</t>
  </si>
  <si>
    <t>Zemní práce</t>
  </si>
  <si>
    <t>Práce a dodávky HSV</t>
  </si>
  <si>
    <t>HSV</t>
  </si>
  <si>
    <t>-1</t>
  </si>
  <si>
    <t>Náklady soupisu celkem</t>
  </si>
  <si>
    <t>Suť Celkem [t]</t>
  </si>
  <si>
    <t>J. suť [t]</t>
  </si>
  <si>
    <t>Hmotnost celkem [t]</t>
  </si>
  <si>
    <t>J. hmotnost [t]</t>
  </si>
  <si>
    <t>Nh celkem [h]</t>
  </si>
  <si>
    <t>J. Nh [h]</t>
  </si>
  <si>
    <t>DPH</t>
  </si>
  <si>
    <t>Cenová soustava</t>
  </si>
  <si>
    <t>Cena celkem [CZK]</t>
  </si>
  <si>
    <t>J.cena [CZK]</t>
  </si>
  <si>
    <t>Množství</t>
  </si>
  <si>
    <t>MJ</t>
  </si>
  <si>
    <t>Popis</t>
  </si>
  <si>
    <t>Kód</t>
  </si>
  <si>
    <t>Typ</t>
  </si>
  <si>
    <t>PČ</t>
  </si>
  <si>
    <t>Zpracovatel:</t>
  </si>
  <si>
    <t>Uchazeč:</t>
  </si>
  <si>
    <t>Projektant:</t>
  </si>
  <si>
    <t>Zadavatel:</t>
  </si>
  <si>
    <t>Datum:</t>
  </si>
  <si>
    <t>Místo:</t>
  </si>
  <si>
    <t>Objekt:</t>
  </si>
  <si>
    <t>Stavba:</t>
  </si>
  <si>
    <t>SOUPIS PRACÍ</t>
  </si>
  <si>
    <t xml:space="preserve">    22-M - Montáže technologických zařízení pro dopravní stavby</t>
  </si>
  <si>
    <t>M - Práce a dodávky M</t>
  </si>
  <si>
    <t xml:space="preserve">    711 - Izolace proti vodě, vlhkosti a plynům</t>
  </si>
  <si>
    <t>PSV - Práce a dodávky PSV</t>
  </si>
  <si>
    <t xml:space="preserve">    998 - Přesun hmot</t>
  </si>
  <si>
    <t xml:space="preserve">    997 - Přesun sutě</t>
  </si>
  <si>
    <t xml:space="preserve">    9 - Ostatní konstrukce a práce, bourání</t>
  </si>
  <si>
    <t xml:space="preserve">    5 - Komunikace pozemní</t>
  </si>
  <si>
    <t xml:space="preserve">    4 - Vodorovné konstrukce</t>
  </si>
  <si>
    <t xml:space="preserve">    2 - Zakládání</t>
  </si>
  <si>
    <t xml:space="preserve">    1 - Zemní práce</t>
  </si>
  <si>
    <t>HSV - Práce a dodávky HSV</t>
  </si>
  <si>
    <t>Náklady stavby celkem</t>
  </si>
  <si>
    <t>Kód dílu - Popis</t>
  </si>
  <si>
    <t>REKAPITULACE ČLENĚNÍ SOUPISU PRACÍ</t>
  </si>
  <si>
    <t>CZK</t>
  </si>
  <si>
    <t>v</t>
  </si>
  <si>
    <t>Cena s DPH</t>
  </si>
  <si>
    <t>nulová</t>
  </si>
  <si>
    <t>sníž. přenesená</t>
  </si>
  <si>
    <t>zákl. přenesená</t>
  </si>
  <si>
    <t>snížená</t>
  </si>
  <si>
    <t>Výše daně</t>
  </si>
  <si>
    <t>Sazba daně</t>
  </si>
  <si>
    <t>Základ daně</t>
  </si>
  <si>
    <t>Cena bez DPH</t>
  </si>
  <si>
    <t>Poznámka:</t>
  </si>
  <si>
    <t>DIČ:</t>
  </si>
  <si>
    <t>Agroprojek Jihlava, spol.s.r.o.</t>
  </si>
  <si>
    <t>49974424</t>
  </si>
  <si>
    <t>IČ:</t>
  </si>
  <si>
    <t>EKOLTES Hranice, a.s.</t>
  </si>
  <si>
    <t>61974919</t>
  </si>
  <si>
    <t>Hranice</t>
  </si>
  <si>
    <t>CC-CZ:</t>
  </si>
  <si>
    <t>KSO:</t>
  </si>
  <si>
    <t>IO 102 - Stání pro obytné vozy s obslužnou komunikací</t>
  </si>
  <si>
    <t>v ---  níže se nacházejí doplnkové a pomocné údaje k sestavám  --- v</t>
  </si>
  <si>
    <t>KRYCÍ LIST SOUPISU PRACÍ</t>
  </si>
  <si>
    <t>{a5555225-cf4c-4864-9200-4e54af36d11f}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</si>
</sst>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28" x14ac:knownFonts="1">
    <font>
      <sz val="8"/>
      <name val="Arial CE"/>
      <family val="2"/>
    </font>
    <font>
      <sz val="8"/>
      <color rgb="FF505050"/>
      <name val="Arial CE"/>
    </font>
    <font>
      <sz val="7"/>
      <color rgb="FF969696"/>
      <name val="Arial CE"/>
    </font>
    <font>
      <sz val="9"/>
      <name val="Arial CE"/>
    </font>
    <font>
      <sz val="9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u/>
      <sz val="7"/>
      <color rgb="FF979797"/>
      <name val="Calibri"/>
      <scheme val="minor"/>
    </font>
    <font>
      <sz val="7"/>
      <color rgb="FF979797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sz val="8"/>
      <color rgb="FF800080"/>
      <name val="Arial CE"/>
    </font>
    <font>
      <sz val="8"/>
      <color rgb="FFFF0000"/>
      <name val="Arial CE"/>
    </font>
    <font>
      <i/>
      <sz val="7"/>
      <color rgb="FF96969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3366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165" fontId="4" fillId="0" borderId="7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2" borderId="9" xfId="0" applyNumberFormat="1" applyFont="1" applyFill="1" applyBorder="1" applyAlignment="1" applyProtection="1">
      <alignment vertical="center"/>
      <protection locked="0"/>
    </xf>
    <xf numFmtId="16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0" borderId="0" xfId="1" applyFont="1" applyAlignment="1" applyProtection="1">
      <alignment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2" borderId="9" xfId="0" applyNumberFormat="1" applyFont="1" applyFill="1" applyBorder="1" applyAlignment="1" applyProtection="1">
      <alignment vertical="center"/>
      <protection locked="0"/>
    </xf>
    <xf numFmtId="164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5" fontId="10" fillId="0" borderId="7" xfId="0" applyNumberFormat="1" applyFont="1" applyBorder="1"/>
    <xf numFmtId="165" fontId="10" fillId="0" borderId="0" xfId="0" applyNumberFormat="1" applyFont="1"/>
    <xf numFmtId="0" fontId="10" fillId="0" borderId="8" xfId="0" applyFont="1" applyBorder="1"/>
    <xf numFmtId="0" fontId="10" fillId="0" borderId="1" xfId="0" applyFont="1" applyBorder="1"/>
    <xf numFmtId="4" fontId="11" fillId="0" borderId="0" xfId="0" applyNumberFormat="1" applyFont="1"/>
    <xf numFmtId="0" fontId="10" fillId="0" borderId="0" xfId="0" applyFont="1" applyProtection="1">
      <protection locked="0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16" fillId="0" borderId="0" xfId="0" applyNumberFormat="1" applyFont="1" applyAlignment="1">
      <alignment vertical="center"/>
    </xf>
    <xf numFmtId="165" fontId="17" fillId="0" borderId="10" xfId="0" applyNumberFormat="1" applyFont="1" applyBorder="1"/>
    <xf numFmtId="0" fontId="0" fillId="0" borderId="11" xfId="0" applyBorder="1" applyAlignment="1">
      <alignment vertical="center"/>
    </xf>
    <xf numFmtId="165" fontId="17" fillId="0" borderId="11" xfId="0" applyNumberFormat="1" applyFont="1" applyBorder="1"/>
    <xf numFmtId="0" fontId="0" fillId="0" borderId="12" xfId="0" applyBorder="1" applyAlignment="1">
      <alignment vertical="center"/>
    </xf>
    <xf numFmtId="4" fontId="18" fillId="0" borderId="0" xfId="0" applyNumberFormat="1" applyFont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19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3" borderId="18" xfId="0" applyFill="1" applyBorder="1" applyAlignment="1">
      <alignment vertical="center"/>
    </xf>
    <xf numFmtId="4" fontId="24" fillId="3" borderId="19" xfId="0" applyNumberFormat="1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167" fontId="20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 applyProtection="1">
      <alignment horizontal="left" vertical="center"/>
      <protection locked="0"/>
    </xf>
    <xf numFmtId="0" fontId="0" fillId="0" borderId="1" xfId="0" applyBorder="1"/>
    <xf numFmtId="0" fontId="27" fillId="0" borderId="0" xfId="0" applyFont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0" xfId="0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8A43F529-816B-4B0C-BB0D-00F8E1F41FD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dvornik\Documents\Projekty,%20realizace\Zpevn&#283;n&#233;%20plochy\2206803%20-%20Hranice,%20&#218;prava%20zpevn&#283;n&#253;ch%20ploch%20are&#225;lu%20koupali&#353;t&#283;%20%5bzad&#225;n&#237;%5d.xlsx" TargetMode="External"/><Relationship Id="rId1" Type="http://schemas.openxmlformats.org/officeDocument/2006/relationships/externalLinkPath" Target="/Users/Nadvornik/Documents/Projekty,%20realizace/Zpevn&#283;n&#233;%20plochy/2206803%20-%20Hranice,%20&#218;prava%20zpevn&#283;n&#253;ch%20ploch%20are&#225;lu%20koupali&#353;t&#283;%20%5bzad&#225;n&#237;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 stavby"/>
      <sheetName val="IO 101 - Úprava zpevněnýc..."/>
      <sheetName val="IO 301 - Nakládání s dešť..."/>
      <sheetName val="IO 302 - Areálové vodovod..."/>
      <sheetName val="IO 303 - Areálová přípojk..."/>
      <sheetName val="IO 401 - Kabelová trasa N..."/>
      <sheetName val="IO 801 - Vegetační úpravy"/>
      <sheetName val="VON - Vedlejší a ostatní ..."/>
      <sheetName val="Pokyny pro vyplnění"/>
    </sheetNames>
    <sheetDataSet>
      <sheetData sheetId="0">
        <row r="6">
          <cell r="K6" t="str">
            <v>Hranice, Úprava zpevněných ploch areálu koupaliště</v>
          </cell>
        </row>
        <row r="8">
          <cell r="AN8" t="str">
            <v>17. 8. 2023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113204111" TargetMode="External"/><Relationship Id="rId18" Type="http://schemas.openxmlformats.org/officeDocument/2006/relationships/hyperlink" Target="https://podminky.urs.cz/item/CS_URS_2023_01/171251201" TargetMode="External"/><Relationship Id="rId26" Type="http://schemas.openxmlformats.org/officeDocument/2006/relationships/hyperlink" Target="https://podminky.urs.cz/item/CS_URS_2023_01/185851129" TargetMode="External"/><Relationship Id="rId39" Type="http://schemas.openxmlformats.org/officeDocument/2006/relationships/hyperlink" Target="https://podminky.urs.cz/item/CS_URS_2023_01/997221569" TargetMode="External"/><Relationship Id="rId21" Type="http://schemas.openxmlformats.org/officeDocument/2006/relationships/hyperlink" Target="https://podminky.urs.cz/item/CS_URS_2023_01/181911102" TargetMode="External"/><Relationship Id="rId34" Type="http://schemas.openxmlformats.org/officeDocument/2006/relationships/hyperlink" Target="https://podminky.urs.cz/item/CS_URS_2023_01/966001211" TargetMode="External"/><Relationship Id="rId42" Type="http://schemas.openxmlformats.org/officeDocument/2006/relationships/hyperlink" Target="https://podminky.urs.cz/item/CS_URS_2023_01/998711101" TargetMode="External"/><Relationship Id="rId7" Type="http://schemas.openxmlformats.org/officeDocument/2006/relationships/hyperlink" Target="https://podminky.urs.cz/item/CS_URS_2023_01/112201113" TargetMode="External"/><Relationship Id="rId2" Type="http://schemas.openxmlformats.org/officeDocument/2006/relationships/hyperlink" Target="https://podminky.urs.cz/item/CS_URS_2023_01/112151112" TargetMode="External"/><Relationship Id="rId16" Type="http://schemas.openxmlformats.org/officeDocument/2006/relationships/hyperlink" Target="https://podminky.urs.cz/item/CS_URS_2023_01/129001101" TargetMode="External"/><Relationship Id="rId20" Type="http://schemas.openxmlformats.org/officeDocument/2006/relationships/hyperlink" Target="https://podminky.urs.cz/item/CS_URS_2023_01/181311103" TargetMode="External"/><Relationship Id="rId29" Type="http://schemas.openxmlformats.org/officeDocument/2006/relationships/hyperlink" Target="https://podminky.urs.cz/item/CS_URS_2023_01/564251111" TargetMode="External"/><Relationship Id="rId41" Type="http://schemas.openxmlformats.org/officeDocument/2006/relationships/hyperlink" Target="https://podminky.urs.cz/item/CS_URS_2023_01/711161273" TargetMode="External"/><Relationship Id="rId1" Type="http://schemas.openxmlformats.org/officeDocument/2006/relationships/hyperlink" Target="https://podminky.urs.cz/item/CS_URS_2023_01/112151111" TargetMode="External"/><Relationship Id="rId6" Type="http://schemas.openxmlformats.org/officeDocument/2006/relationships/hyperlink" Target="https://podminky.urs.cz/item/CS_URS_2023_01/112201112" TargetMode="External"/><Relationship Id="rId11" Type="http://schemas.openxmlformats.org/officeDocument/2006/relationships/hyperlink" Target="https://podminky.urs.cz/item/CS_URS_2023_01/113106123" TargetMode="External"/><Relationship Id="rId24" Type="http://schemas.openxmlformats.org/officeDocument/2006/relationships/hyperlink" Target="https://podminky.urs.cz/item/CS_URS_2023_01/185804312" TargetMode="External"/><Relationship Id="rId32" Type="http://schemas.openxmlformats.org/officeDocument/2006/relationships/hyperlink" Target="https://podminky.urs.cz/item/CS_URS_2023_01/593532114" TargetMode="External"/><Relationship Id="rId37" Type="http://schemas.openxmlformats.org/officeDocument/2006/relationships/hyperlink" Target="https://podminky.urs.cz/item/CS_URS_2023_01/997221559" TargetMode="External"/><Relationship Id="rId40" Type="http://schemas.openxmlformats.org/officeDocument/2006/relationships/hyperlink" Target="https://podminky.urs.cz/item/CS_URS_2023_01/998223011" TargetMode="External"/><Relationship Id="rId5" Type="http://schemas.openxmlformats.org/officeDocument/2006/relationships/hyperlink" Target="https://podminky.urs.cz/item/CS_URS_2023_01/112201111" TargetMode="External"/><Relationship Id="rId15" Type="http://schemas.openxmlformats.org/officeDocument/2006/relationships/hyperlink" Target="https://podminky.urs.cz/item/CS_URS_2023_01/122252204" TargetMode="External"/><Relationship Id="rId23" Type="http://schemas.openxmlformats.org/officeDocument/2006/relationships/hyperlink" Target="https://podminky.urs.cz/item/CS_URS_2023_01/185802113" TargetMode="External"/><Relationship Id="rId28" Type="http://schemas.openxmlformats.org/officeDocument/2006/relationships/hyperlink" Target="https://podminky.urs.cz/item/CS_URS_2023_01/451577777" TargetMode="External"/><Relationship Id="rId36" Type="http://schemas.openxmlformats.org/officeDocument/2006/relationships/hyperlink" Target="https://podminky.urs.cz/item/CS_URS_2023_01/997221551" TargetMode="External"/><Relationship Id="rId10" Type="http://schemas.openxmlformats.org/officeDocument/2006/relationships/hyperlink" Target="https://podminky.urs.cz/item/CS_URS_2023_01/112251102" TargetMode="External"/><Relationship Id="rId19" Type="http://schemas.openxmlformats.org/officeDocument/2006/relationships/hyperlink" Target="https://podminky.urs.cz/item/CS_URS_2023_01/180405111" TargetMode="External"/><Relationship Id="rId31" Type="http://schemas.openxmlformats.org/officeDocument/2006/relationships/hyperlink" Target="https://podminky.urs.cz/item/CS_URS_2023_01/564851111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podminky.urs.cz/item/CS_URS_2023_01/112151114" TargetMode="External"/><Relationship Id="rId9" Type="http://schemas.openxmlformats.org/officeDocument/2006/relationships/hyperlink" Target="https://podminky.urs.cz/item/CS_URS_2023_01/112251101" TargetMode="External"/><Relationship Id="rId14" Type="http://schemas.openxmlformats.org/officeDocument/2006/relationships/hyperlink" Target="https://podminky.urs.cz/item/CS_URS_2023_01/121151124" TargetMode="External"/><Relationship Id="rId22" Type="http://schemas.openxmlformats.org/officeDocument/2006/relationships/hyperlink" Target="https://podminky.urs.cz/item/CS_URS_2023_01/184853511" TargetMode="External"/><Relationship Id="rId27" Type="http://schemas.openxmlformats.org/officeDocument/2006/relationships/hyperlink" Target="https://podminky.urs.cz/item/CS_URS_2023_01/213141112" TargetMode="External"/><Relationship Id="rId30" Type="http://schemas.openxmlformats.org/officeDocument/2006/relationships/hyperlink" Target="https://podminky.urs.cz/item/CS_URS_2023_01/564561111" TargetMode="External"/><Relationship Id="rId35" Type="http://schemas.openxmlformats.org/officeDocument/2006/relationships/hyperlink" Target="https://podminky.urs.cz/item/CS_URS_2023_01/997221151" TargetMode="External"/><Relationship Id="rId43" Type="http://schemas.openxmlformats.org/officeDocument/2006/relationships/hyperlink" Target="https://podminky.urs.cz/item/CS_URS_2023_01/220182002" TargetMode="External"/><Relationship Id="rId8" Type="http://schemas.openxmlformats.org/officeDocument/2006/relationships/hyperlink" Target="https://podminky.urs.cz/item/CS_URS_2023_01/112201114" TargetMode="External"/><Relationship Id="rId3" Type="http://schemas.openxmlformats.org/officeDocument/2006/relationships/hyperlink" Target="https://podminky.urs.cz/item/CS_URS_2023_01/112151113" TargetMode="External"/><Relationship Id="rId12" Type="http://schemas.openxmlformats.org/officeDocument/2006/relationships/hyperlink" Target="https://podminky.urs.cz/item/CS_URS_2023_01/113107223" TargetMode="External"/><Relationship Id="rId17" Type="http://schemas.openxmlformats.org/officeDocument/2006/relationships/hyperlink" Target="https://podminky.urs.cz/item/CS_URS_2023_01/162751114" TargetMode="External"/><Relationship Id="rId25" Type="http://schemas.openxmlformats.org/officeDocument/2006/relationships/hyperlink" Target="https://podminky.urs.cz/item/CS_URS_2023_01/185851121" TargetMode="External"/><Relationship Id="rId33" Type="http://schemas.openxmlformats.org/officeDocument/2006/relationships/hyperlink" Target="https://podminky.urs.cz/item/CS_URS_2023_01/916231213" TargetMode="External"/><Relationship Id="rId38" Type="http://schemas.openxmlformats.org/officeDocument/2006/relationships/hyperlink" Target="https://podminky.urs.cz/item/CS_URS_2023_01/997221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5F334-B905-4590-B4E0-DB340CCEB7D7}">
  <sheetPr>
    <pageSetUpPr fitToPage="1"/>
  </sheetPr>
  <dimension ref="B2:BM270"/>
  <sheetViews>
    <sheetView showGridLines="0" tabSelected="1" workbookViewId="0"/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AT2" s="16" t="s">
        <v>425</v>
      </c>
    </row>
    <row r="3" spans="2:46" ht="6.9" customHeight="1" x14ac:dyDescent="0.2">
      <c r="B3" s="139"/>
      <c r="C3" s="138"/>
      <c r="D3" s="138"/>
      <c r="E3" s="138"/>
      <c r="F3" s="138"/>
      <c r="G3" s="138"/>
      <c r="H3" s="138"/>
      <c r="I3" s="138"/>
      <c r="J3" s="138"/>
      <c r="K3" s="138"/>
      <c r="L3" s="136"/>
      <c r="AT3" s="16" t="s">
        <v>3</v>
      </c>
    </row>
    <row r="4" spans="2:46" ht="24.9" customHeight="1" x14ac:dyDescent="0.2">
      <c r="B4" s="136"/>
      <c r="D4" s="101" t="s">
        <v>424</v>
      </c>
      <c r="L4" s="136"/>
      <c r="M4" s="137" t="s">
        <v>423</v>
      </c>
      <c r="AT4" s="16" t="s">
        <v>2</v>
      </c>
    </row>
    <row r="5" spans="2:46" ht="6.9" customHeight="1" x14ac:dyDescent="0.2">
      <c r="B5" s="136"/>
      <c r="L5" s="136"/>
    </row>
    <row r="6" spans="2:46" ht="12" customHeight="1" x14ac:dyDescent="0.2">
      <c r="B6" s="136"/>
      <c r="D6" s="94" t="s">
        <v>384</v>
      </c>
      <c r="L6" s="136"/>
    </row>
    <row r="7" spans="2:46" ht="16.5" customHeight="1" x14ac:dyDescent="0.2">
      <c r="B7" s="136"/>
      <c r="E7" s="100" t="str">
        <f>'[1]Rekapitulace stavby'!K6</f>
        <v>Hranice, Úprava zpevněných ploch areálu koupaliště</v>
      </c>
      <c r="F7" s="99"/>
      <c r="G7" s="99"/>
      <c r="H7" s="99"/>
      <c r="L7" s="136"/>
    </row>
    <row r="8" spans="2:46" s="1" customFormat="1" ht="12" customHeight="1" x14ac:dyDescent="0.2">
      <c r="B8" s="2"/>
      <c r="D8" s="94" t="s">
        <v>383</v>
      </c>
      <c r="L8" s="2"/>
    </row>
    <row r="9" spans="2:46" s="1" customFormat="1" ht="16.5" customHeight="1" x14ac:dyDescent="0.2">
      <c r="B9" s="2"/>
      <c r="E9" s="98" t="s">
        <v>422</v>
      </c>
      <c r="F9" s="97"/>
      <c r="G9" s="97"/>
      <c r="H9" s="97"/>
      <c r="L9" s="2"/>
    </row>
    <row r="10" spans="2:46" s="1" customFormat="1" x14ac:dyDescent="0.2">
      <c r="B10" s="2"/>
      <c r="L10" s="2"/>
    </row>
    <row r="11" spans="2:46" s="1" customFormat="1" ht="12" customHeight="1" x14ac:dyDescent="0.2">
      <c r="B11" s="2"/>
      <c r="D11" s="94" t="s">
        <v>421</v>
      </c>
      <c r="F11" s="95" t="s">
        <v>10</v>
      </c>
      <c r="I11" s="94" t="s">
        <v>420</v>
      </c>
      <c r="J11" s="95" t="s">
        <v>10</v>
      </c>
      <c r="L11" s="2"/>
    </row>
    <row r="12" spans="2:46" s="1" customFormat="1" ht="12" customHeight="1" x14ac:dyDescent="0.2">
      <c r="B12" s="2"/>
      <c r="D12" s="94" t="s">
        <v>382</v>
      </c>
      <c r="F12" s="95" t="s">
        <v>419</v>
      </c>
      <c r="I12" s="94" t="s">
        <v>381</v>
      </c>
      <c r="J12" s="96" t="str">
        <f>'[1]Rekapitulace stavby'!AN8</f>
        <v>17. 8. 2023</v>
      </c>
      <c r="L12" s="2"/>
    </row>
    <row r="13" spans="2:46" s="1" customFormat="1" ht="10.8" customHeight="1" x14ac:dyDescent="0.2">
      <c r="B13" s="2"/>
      <c r="L13" s="2"/>
    </row>
    <row r="14" spans="2:46" s="1" customFormat="1" ht="12" customHeight="1" x14ac:dyDescent="0.2">
      <c r="B14" s="2"/>
      <c r="D14" s="94" t="s">
        <v>380</v>
      </c>
      <c r="I14" s="94" t="s">
        <v>416</v>
      </c>
      <c r="J14" s="95" t="s">
        <v>418</v>
      </c>
      <c r="L14" s="2"/>
    </row>
    <row r="15" spans="2:46" s="1" customFormat="1" ht="18" customHeight="1" x14ac:dyDescent="0.2">
      <c r="B15" s="2"/>
      <c r="E15" s="95" t="s">
        <v>417</v>
      </c>
      <c r="I15" s="94" t="s">
        <v>413</v>
      </c>
      <c r="J15" s="95" t="s">
        <v>10</v>
      </c>
      <c r="L15" s="2"/>
    </row>
    <row r="16" spans="2:46" s="1" customFormat="1" ht="6.9" customHeight="1" x14ac:dyDescent="0.2">
      <c r="B16" s="2"/>
      <c r="L16" s="2"/>
    </row>
    <row r="17" spans="2:12" s="1" customFormat="1" ht="12" customHeight="1" x14ac:dyDescent="0.2">
      <c r="B17" s="2"/>
      <c r="D17" s="94" t="s">
        <v>378</v>
      </c>
      <c r="I17" s="94" t="s">
        <v>416</v>
      </c>
      <c r="J17" s="133" t="str">
        <f>'[1]Rekapitulace stavby'!AN13</f>
        <v>Vyplň údaj</v>
      </c>
      <c r="L17" s="2"/>
    </row>
    <row r="18" spans="2:12" s="1" customFormat="1" ht="18" customHeight="1" x14ac:dyDescent="0.2">
      <c r="B18" s="2"/>
      <c r="E18" s="135" t="str">
        <f>'[1]Rekapitulace stavby'!E14</f>
        <v>Vyplň údaj</v>
      </c>
      <c r="F18" s="134"/>
      <c r="G18" s="134"/>
      <c r="H18" s="134"/>
      <c r="I18" s="94" t="s">
        <v>413</v>
      </c>
      <c r="J18" s="133" t="str">
        <f>'[1]Rekapitulace stavby'!AN14</f>
        <v>Vyplň údaj</v>
      </c>
      <c r="L18" s="2"/>
    </row>
    <row r="19" spans="2:12" s="1" customFormat="1" ht="6.9" customHeight="1" x14ac:dyDescent="0.2">
      <c r="B19" s="2"/>
      <c r="L19" s="2"/>
    </row>
    <row r="20" spans="2:12" s="1" customFormat="1" ht="12" customHeight="1" x14ac:dyDescent="0.2">
      <c r="B20" s="2"/>
      <c r="D20" s="94" t="s">
        <v>379</v>
      </c>
      <c r="I20" s="94" t="s">
        <v>416</v>
      </c>
      <c r="J20" s="95" t="s">
        <v>415</v>
      </c>
      <c r="L20" s="2"/>
    </row>
    <row r="21" spans="2:12" s="1" customFormat="1" ht="18" customHeight="1" x14ac:dyDescent="0.2">
      <c r="B21" s="2"/>
      <c r="E21" s="95" t="s">
        <v>414</v>
      </c>
      <c r="I21" s="94" t="s">
        <v>413</v>
      </c>
      <c r="J21" s="95" t="s">
        <v>10</v>
      </c>
      <c r="L21" s="2"/>
    </row>
    <row r="22" spans="2:12" s="1" customFormat="1" ht="6.9" customHeight="1" x14ac:dyDescent="0.2">
      <c r="B22" s="2"/>
      <c r="L22" s="2"/>
    </row>
    <row r="23" spans="2:12" s="1" customFormat="1" ht="12" customHeight="1" x14ac:dyDescent="0.2">
      <c r="B23" s="2"/>
      <c r="D23" s="94" t="s">
        <v>377</v>
      </c>
      <c r="I23" s="94" t="s">
        <v>416</v>
      </c>
      <c r="J23" s="95" t="s">
        <v>415</v>
      </c>
      <c r="L23" s="2"/>
    </row>
    <row r="24" spans="2:12" s="1" customFormat="1" ht="18" customHeight="1" x14ac:dyDescent="0.2">
      <c r="B24" s="2"/>
      <c r="E24" s="95" t="s">
        <v>414</v>
      </c>
      <c r="I24" s="94" t="s">
        <v>413</v>
      </c>
      <c r="J24" s="95" t="s">
        <v>10</v>
      </c>
      <c r="L24" s="2"/>
    </row>
    <row r="25" spans="2:12" s="1" customFormat="1" ht="6.9" customHeight="1" x14ac:dyDescent="0.2">
      <c r="B25" s="2"/>
      <c r="L25" s="2"/>
    </row>
    <row r="26" spans="2:12" s="1" customFormat="1" ht="12" customHeight="1" x14ac:dyDescent="0.2">
      <c r="B26" s="2"/>
      <c r="D26" s="94" t="s">
        <v>412</v>
      </c>
      <c r="L26" s="2"/>
    </row>
    <row r="27" spans="2:12" s="130" customFormat="1" ht="16.5" customHeight="1" x14ac:dyDescent="0.2">
      <c r="B27" s="131"/>
      <c r="E27" s="132" t="s">
        <v>10</v>
      </c>
      <c r="F27" s="132"/>
      <c r="G27" s="132"/>
      <c r="H27" s="132"/>
      <c r="L27" s="131"/>
    </row>
    <row r="28" spans="2:12" s="1" customFormat="1" ht="6.9" customHeight="1" x14ac:dyDescent="0.2">
      <c r="B28" s="2"/>
      <c r="L28" s="2"/>
    </row>
    <row r="29" spans="2:12" s="1" customFormat="1" ht="6.9" customHeight="1" x14ac:dyDescent="0.2">
      <c r="B29" s="2"/>
      <c r="D29" s="79"/>
      <c r="E29" s="79"/>
      <c r="F29" s="79"/>
      <c r="G29" s="79"/>
      <c r="H29" s="79"/>
      <c r="I29" s="79"/>
      <c r="J29" s="79"/>
      <c r="K29" s="79"/>
      <c r="L29" s="2"/>
    </row>
    <row r="30" spans="2:12" s="1" customFormat="1" ht="25.35" customHeight="1" x14ac:dyDescent="0.2">
      <c r="B30" s="2"/>
      <c r="D30" s="129" t="s">
        <v>411</v>
      </c>
      <c r="J30" s="114">
        <f>ROUND(J91, 2)</f>
        <v>0</v>
      </c>
      <c r="L30" s="2"/>
    </row>
    <row r="31" spans="2:12" s="1" customFormat="1" ht="6.9" customHeight="1" x14ac:dyDescent="0.2">
      <c r="B31" s="2"/>
      <c r="D31" s="79"/>
      <c r="E31" s="79"/>
      <c r="F31" s="79"/>
      <c r="G31" s="79"/>
      <c r="H31" s="79"/>
      <c r="I31" s="79"/>
      <c r="J31" s="79"/>
      <c r="K31" s="79"/>
      <c r="L31" s="2"/>
    </row>
    <row r="32" spans="2:12" s="1" customFormat="1" ht="14.4" customHeight="1" x14ac:dyDescent="0.2">
      <c r="B32" s="2"/>
      <c r="F32" s="128" t="s">
        <v>410</v>
      </c>
      <c r="I32" s="128" t="s">
        <v>409</v>
      </c>
      <c r="J32" s="128" t="s">
        <v>408</v>
      </c>
      <c r="L32" s="2"/>
    </row>
    <row r="33" spans="2:12" s="1" customFormat="1" ht="14.4" customHeight="1" x14ac:dyDescent="0.2">
      <c r="B33" s="2"/>
      <c r="D33" s="127" t="s">
        <v>367</v>
      </c>
      <c r="E33" s="94" t="s">
        <v>9</v>
      </c>
      <c r="F33" s="125">
        <f>ROUND((SUM(BE91:BE269)),  2)</f>
        <v>0</v>
      </c>
      <c r="I33" s="126">
        <v>0.21</v>
      </c>
      <c r="J33" s="125">
        <f>ROUND(((SUM(BE91:BE269))*I33),  2)</f>
        <v>0</v>
      </c>
      <c r="L33" s="2"/>
    </row>
    <row r="34" spans="2:12" s="1" customFormat="1" ht="14.4" customHeight="1" x14ac:dyDescent="0.2">
      <c r="B34" s="2"/>
      <c r="E34" s="94" t="s">
        <v>407</v>
      </c>
      <c r="F34" s="125">
        <f>ROUND((SUM(BF91:BF269)),  2)</f>
        <v>0</v>
      </c>
      <c r="I34" s="126">
        <v>0.15</v>
      </c>
      <c r="J34" s="125">
        <f>ROUND(((SUM(BF91:BF269))*I34),  2)</f>
        <v>0</v>
      </c>
      <c r="L34" s="2"/>
    </row>
    <row r="35" spans="2:12" s="1" customFormat="1" ht="14.4" hidden="1" customHeight="1" x14ac:dyDescent="0.2">
      <c r="B35" s="2"/>
      <c r="E35" s="94" t="s">
        <v>406</v>
      </c>
      <c r="F35" s="125">
        <f>ROUND((SUM(BG91:BG269)),  2)</f>
        <v>0</v>
      </c>
      <c r="I35" s="126">
        <v>0.21</v>
      </c>
      <c r="J35" s="125">
        <f>0</f>
        <v>0</v>
      </c>
      <c r="L35" s="2"/>
    </row>
    <row r="36" spans="2:12" s="1" customFormat="1" ht="14.4" hidden="1" customHeight="1" x14ac:dyDescent="0.2">
      <c r="B36" s="2"/>
      <c r="E36" s="94" t="s">
        <v>405</v>
      </c>
      <c r="F36" s="125">
        <f>ROUND((SUM(BH91:BH269)),  2)</f>
        <v>0</v>
      </c>
      <c r="I36" s="126">
        <v>0.15</v>
      </c>
      <c r="J36" s="125">
        <f>0</f>
        <v>0</v>
      </c>
      <c r="L36" s="2"/>
    </row>
    <row r="37" spans="2:12" s="1" customFormat="1" ht="14.4" hidden="1" customHeight="1" x14ac:dyDescent="0.2">
      <c r="B37" s="2"/>
      <c r="E37" s="94" t="s">
        <v>404</v>
      </c>
      <c r="F37" s="125">
        <f>ROUND((SUM(BI91:BI269)),  2)</f>
        <v>0</v>
      </c>
      <c r="I37" s="126">
        <v>0</v>
      </c>
      <c r="J37" s="125">
        <f>0</f>
        <v>0</v>
      </c>
      <c r="L37" s="2"/>
    </row>
    <row r="38" spans="2:12" s="1" customFormat="1" ht="6.9" customHeight="1" x14ac:dyDescent="0.2">
      <c r="B38" s="2"/>
      <c r="L38" s="2"/>
    </row>
    <row r="39" spans="2:12" s="1" customFormat="1" ht="25.35" customHeight="1" x14ac:dyDescent="0.2">
      <c r="B39" s="2"/>
      <c r="C39" s="116"/>
      <c r="D39" s="124" t="s">
        <v>403</v>
      </c>
      <c r="E39" s="121"/>
      <c r="F39" s="121"/>
      <c r="G39" s="123" t="s">
        <v>402</v>
      </c>
      <c r="H39" s="122" t="s">
        <v>401</v>
      </c>
      <c r="I39" s="121"/>
      <c r="J39" s="120">
        <f>SUM(J30:J37)</f>
        <v>0</v>
      </c>
      <c r="K39" s="119"/>
      <c r="L39" s="2"/>
    </row>
    <row r="40" spans="2:12" s="1" customFormat="1" ht="14.4" customHeight="1" x14ac:dyDescent="0.2">
      <c r="B40" s="4"/>
      <c r="C40" s="3"/>
      <c r="D40" s="3"/>
      <c r="E40" s="3"/>
      <c r="F40" s="3"/>
      <c r="G40" s="3"/>
      <c r="H40" s="3"/>
      <c r="I40" s="3"/>
      <c r="J40" s="3"/>
      <c r="K40" s="3"/>
      <c r="L40" s="2"/>
    </row>
    <row r="44" spans="2:12" s="1" customFormat="1" ht="6.9" customHeight="1" x14ac:dyDescent="0.2">
      <c r="B44" s="103"/>
      <c r="C44" s="102"/>
      <c r="D44" s="102"/>
      <c r="E44" s="102"/>
      <c r="F44" s="102"/>
      <c r="G44" s="102"/>
      <c r="H44" s="102"/>
      <c r="I44" s="102"/>
      <c r="J44" s="102"/>
      <c r="K44" s="102"/>
      <c r="L44" s="2"/>
    </row>
    <row r="45" spans="2:12" s="1" customFormat="1" ht="24.9" customHeight="1" x14ac:dyDescent="0.2">
      <c r="B45" s="2"/>
      <c r="C45" s="101" t="s">
        <v>400</v>
      </c>
      <c r="L45" s="2"/>
    </row>
    <row r="46" spans="2:12" s="1" customFormat="1" ht="6.9" customHeight="1" x14ac:dyDescent="0.2">
      <c r="B46" s="2"/>
      <c r="L46" s="2"/>
    </row>
    <row r="47" spans="2:12" s="1" customFormat="1" ht="12" customHeight="1" x14ac:dyDescent="0.2">
      <c r="B47" s="2"/>
      <c r="C47" s="94" t="s">
        <v>384</v>
      </c>
      <c r="L47" s="2"/>
    </row>
    <row r="48" spans="2:12" s="1" customFormat="1" ht="16.5" customHeight="1" x14ac:dyDescent="0.2">
      <c r="B48" s="2"/>
      <c r="E48" s="100" t="str">
        <f>E7</f>
        <v>Hranice, Úprava zpevněných ploch areálu koupaliště</v>
      </c>
      <c r="F48" s="99"/>
      <c r="G48" s="99"/>
      <c r="H48" s="99"/>
      <c r="L48" s="2"/>
    </row>
    <row r="49" spans="2:47" s="1" customFormat="1" ht="12" customHeight="1" x14ac:dyDescent="0.2">
      <c r="B49" s="2"/>
      <c r="C49" s="94" t="s">
        <v>383</v>
      </c>
      <c r="L49" s="2"/>
    </row>
    <row r="50" spans="2:47" s="1" customFormat="1" ht="16.5" customHeight="1" x14ac:dyDescent="0.2">
      <c r="B50" s="2"/>
      <c r="E50" s="98" t="str">
        <f>E9</f>
        <v>IO 102 - Stání pro obytné vozy s obslužnou komunikací</v>
      </c>
      <c r="F50" s="97"/>
      <c r="G50" s="97"/>
      <c r="H50" s="97"/>
      <c r="L50" s="2"/>
    </row>
    <row r="51" spans="2:47" s="1" customFormat="1" ht="6.9" customHeight="1" x14ac:dyDescent="0.2">
      <c r="B51" s="2"/>
      <c r="L51" s="2"/>
    </row>
    <row r="52" spans="2:47" s="1" customFormat="1" ht="12" customHeight="1" x14ac:dyDescent="0.2">
      <c r="B52" s="2"/>
      <c r="C52" s="94" t="s">
        <v>382</v>
      </c>
      <c r="F52" s="95" t="str">
        <f>F12</f>
        <v>Hranice</v>
      </c>
      <c r="I52" s="94" t="s">
        <v>381</v>
      </c>
      <c r="J52" s="96" t="str">
        <f>IF(J12="","",J12)</f>
        <v>17. 8. 2023</v>
      </c>
      <c r="L52" s="2"/>
    </row>
    <row r="53" spans="2:47" s="1" customFormat="1" ht="6.9" customHeight="1" x14ac:dyDescent="0.2">
      <c r="B53" s="2"/>
      <c r="L53" s="2"/>
    </row>
    <row r="54" spans="2:47" s="1" customFormat="1" ht="25.65" customHeight="1" x14ac:dyDescent="0.2">
      <c r="B54" s="2"/>
      <c r="C54" s="94" t="s">
        <v>380</v>
      </c>
      <c r="F54" s="95" t="str">
        <f>E15</f>
        <v>EKOLTES Hranice, a.s.</v>
      </c>
      <c r="I54" s="94" t="s">
        <v>379</v>
      </c>
      <c r="J54" s="93" t="str">
        <f>E21</f>
        <v>Agroprojek Jihlava, spol.s.r.o.</v>
      </c>
      <c r="L54" s="2"/>
    </row>
    <row r="55" spans="2:47" s="1" customFormat="1" ht="25.65" customHeight="1" x14ac:dyDescent="0.2">
      <c r="B55" s="2"/>
      <c r="C55" s="94" t="s">
        <v>378</v>
      </c>
      <c r="F55" s="95" t="str">
        <f>IF(E18="","",E18)</f>
        <v>Vyplň údaj</v>
      </c>
      <c r="I55" s="94" t="s">
        <v>377</v>
      </c>
      <c r="J55" s="93" t="str">
        <f>E24</f>
        <v>Agroprojek Jihlava, spol.s.r.o.</v>
      </c>
      <c r="L55" s="2"/>
    </row>
    <row r="56" spans="2:47" s="1" customFormat="1" ht="10.35" customHeight="1" x14ac:dyDescent="0.2">
      <c r="B56" s="2"/>
      <c r="L56" s="2"/>
    </row>
    <row r="57" spans="2:47" s="1" customFormat="1" ht="29.25" customHeight="1" x14ac:dyDescent="0.2">
      <c r="B57" s="2"/>
      <c r="C57" s="118" t="s">
        <v>399</v>
      </c>
      <c r="D57" s="116"/>
      <c r="E57" s="116"/>
      <c r="F57" s="116"/>
      <c r="G57" s="116"/>
      <c r="H57" s="116"/>
      <c r="I57" s="116"/>
      <c r="J57" s="117" t="s">
        <v>369</v>
      </c>
      <c r="K57" s="116"/>
      <c r="L57" s="2"/>
    </row>
    <row r="58" spans="2:47" s="1" customFormat="1" ht="10.35" customHeight="1" x14ac:dyDescent="0.2">
      <c r="B58" s="2"/>
      <c r="L58" s="2"/>
    </row>
    <row r="59" spans="2:47" s="1" customFormat="1" ht="22.8" customHeight="1" x14ac:dyDescent="0.2">
      <c r="B59" s="2"/>
      <c r="C59" s="115" t="s">
        <v>398</v>
      </c>
      <c r="J59" s="114">
        <f>J91</f>
        <v>0</v>
      </c>
      <c r="L59" s="2"/>
      <c r="AU59" s="16" t="s">
        <v>359</v>
      </c>
    </row>
    <row r="60" spans="2:47" s="109" customFormat="1" ht="24.9" customHeight="1" x14ac:dyDescent="0.2">
      <c r="B60" s="110"/>
      <c r="D60" s="113" t="s">
        <v>397</v>
      </c>
      <c r="E60" s="112"/>
      <c r="F60" s="112"/>
      <c r="G60" s="112"/>
      <c r="H60" s="112"/>
      <c r="I60" s="112"/>
      <c r="J60" s="111">
        <f>J92</f>
        <v>0</v>
      </c>
      <c r="L60" s="110"/>
    </row>
    <row r="61" spans="2:47" s="104" customFormat="1" ht="19.95" customHeight="1" x14ac:dyDescent="0.2">
      <c r="B61" s="105"/>
      <c r="D61" s="108" t="s">
        <v>396</v>
      </c>
      <c r="E61" s="107"/>
      <c r="F61" s="107"/>
      <c r="G61" s="107"/>
      <c r="H61" s="107"/>
      <c r="I61" s="107"/>
      <c r="J61" s="106">
        <f>J93</f>
        <v>0</v>
      </c>
      <c r="L61" s="105"/>
    </row>
    <row r="62" spans="2:47" s="104" customFormat="1" ht="19.95" customHeight="1" x14ac:dyDescent="0.2">
      <c r="B62" s="105"/>
      <c r="D62" s="108" t="s">
        <v>395</v>
      </c>
      <c r="E62" s="107"/>
      <c r="F62" s="107"/>
      <c r="G62" s="107"/>
      <c r="H62" s="107"/>
      <c r="I62" s="107"/>
      <c r="J62" s="106">
        <f>J176</f>
        <v>0</v>
      </c>
      <c r="L62" s="105"/>
    </row>
    <row r="63" spans="2:47" s="104" customFormat="1" ht="19.95" customHeight="1" x14ac:dyDescent="0.2">
      <c r="B63" s="105"/>
      <c r="D63" s="108" t="s">
        <v>394</v>
      </c>
      <c r="E63" s="107"/>
      <c r="F63" s="107"/>
      <c r="G63" s="107"/>
      <c r="H63" s="107"/>
      <c r="I63" s="107"/>
      <c r="J63" s="106">
        <f>J180</f>
        <v>0</v>
      </c>
      <c r="L63" s="105"/>
    </row>
    <row r="64" spans="2:47" s="104" customFormat="1" ht="19.95" customHeight="1" x14ac:dyDescent="0.2">
      <c r="B64" s="105"/>
      <c r="D64" s="108" t="s">
        <v>393</v>
      </c>
      <c r="E64" s="107"/>
      <c r="F64" s="107"/>
      <c r="G64" s="107"/>
      <c r="H64" s="107"/>
      <c r="I64" s="107"/>
      <c r="J64" s="106">
        <f>J183</f>
        <v>0</v>
      </c>
      <c r="L64" s="105"/>
    </row>
    <row r="65" spans="2:12" s="104" customFormat="1" ht="19.95" customHeight="1" x14ac:dyDescent="0.2">
      <c r="B65" s="105"/>
      <c r="D65" s="108" t="s">
        <v>392</v>
      </c>
      <c r="E65" s="107"/>
      <c r="F65" s="107"/>
      <c r="G65" s="107"/>
      <c r="H65" s="107"/>
      <c r="I65" s="107"/>
      <c r="J65" s="106">
        <f>J221</f>
        <v>0</v>
      </c>
      <c r="L65" s="105"/>
    </row>
    <row r="66" spans="2:12" s="104" customFormat="1" ht="19.95" customHeight="1" x14ac:dyDescent="0.2">
      <c r="B66" s="105"/>
      <c r="D66" s="108" t="s">
        <v>391</v>
      </c>
      <c r="E66" s="107"/>
      <c r="F66" s="107"/>
      <c r="G66" s="107"/>
      <c r="H66" s="107"/>
      <c r="I66" s="107"/>
      <c r="J66" s="106">
        <f>J229</f>
        <v>0</v>
      </c>
      <c r="L66" s="105"/>
    </row>
    <row r="67" spans="2:12" s="104" customFormat="1" ht="19.95" customHeight="1" x14ac:dyDescent="0.2">
      <c r="B67" s="105"/>
      <c r="D67" s="108" t="s">
        <v>390</v>
      </c>
      <c r="E67" s="107"/>
      <c r="F67" s="107"/>
      <c r="G67" s="107"/>
      <c r="H67" s="107"/>
      <c r="I67" s="107"/>
      <c r="J67" s="106">
        <f>J250</f>
        <v>0</v>
      </c>
      <c r="L67" s="105"/>
    </row>
    <row r="68" spans="2:12" s="109" customFormat="1" ht="24.9" customHeight="1" x14ac:dyDescent="0.2">
      <c r="B68" s="110"/>
      <c r="D68" s="113" t="s">
        <v>389</v>
      </c>
      <c r="E68" s="112"/>
      <c r="F68" s="112"/>
      <c r="G68" s="112"/>
      <c r="H68" s="112"/>
      <c r="I68" s="112"/>
      <c r="J68" s="111">
        <f>J253</f>
        <v>0</v>
      </c>
      <c r="L68" s="110"/>
    </row>
    <row r="69" spans="2:12" s="104" customFormat="1" ht="19.95" customHeight="1" x14ac:dyDescent="0.2">
      <c r="B69" s="105"/>
      <c r="D69" s="108" t="s">
        <v>388</v>
      </c>
      <c r="E69" s="107"/>
      <c r="F69" s="107"/>
      <c r="G69" s="107"/>
      <c r="H69" s="107"/>
      <c r="I69" s="107"/>
      <c r="J69" s="106">
        <f>J254</f>
        <v>0</v>
      </c>
      <c r="L69" s="105"/>
    </row>
    <row r="70" spans="2:12" s="109" customFormat="1" ht="24.9" customHeight="1" x14ac:dyDescent="0.2">
      <c r="B70" s="110"/>
      <c r="D70" s="113" t="s">
        <v>387</v>
      </c>
      <c r="E70" s="112"/>
      <c r="F70" s="112"/>
      <c r="G70" s="112"/>
      <c r="H70" s="112"/>
      <c r="I70" s="112"/>
      <c r="J70" s="111">
        <f>J263</f>
        <v>0</v>
      </c>
      <c r="L70" s="110"/>
    </row>
    <row r="71" spans="2:12" s="104" customFormat="1" ht="19.95" customHeight="1" x14ac:dyDescent="0.2">
      <c r="B71" s="105"/>
      <c r="D71" s="108" t="s">
        <v>386</v>
      </c>
      <c r="E71" s="107"/>
      <c r="F71" s="107"/>
      <c r="G71" s="107"/>
      <c r="H71" s="107"/>
      <c r="I71" s="107"/>
      <c r="J71" s="106">
        <f>J264</f>
        <v>0</v>
      </c>
      <c r="L71" s="105"/>
    </row>
    <row r="72" spans="2:12" s="1" customFormat="1" ht="21.75" customHeight="1" x14ac:dyDescent="0.2">
      <c r="B72" s="2"/>
      <c r="L72" s="2"/>
    </row>
    <row r="73" spans="2:12" s="1" customFormat="1" ht="6.9" customHeight="1" x14ac:dyDescent="0.2">
      <c r="B73" s="4"/>
      <c r="C73" s="3"/>
      <c r="D73" s="3"/>
      <c r="E73" s="3"/>
      <c r="F73" s="3"/>
      <c r="G73" s="3"/>
      <c r="H73" s="3"/>
      <c r="I73" s="3"/>
      <c r="J73" s="3"/>
      <c r="K73" s="3"/>
      <c r="L73" s="2"/>
    </row>
    <row r="77" spans="2:12" s="1" customFormat="1" ht="6.9" customHeight="1" x14ac:dyDescent="0.2">
      <c r="B77" s="103"/>
      <c r="C77" s="102"/>
      <c r="D77" s="102"/>
      <c r="E77" s="102"/>
      <c r="F77" s="102"/>
      <c r="G77" s="102"/>
      <c r="H77" s="102"/>
      <c r="I77" s="102"/>
      <c r="J77" s="102"/>
      <c r="K77" s="102"/>
      <c r="L77" s="2"/>
    </row>
    <row r="78" spans="2:12" s="1" customFormat="1" ht="24.9" customHeight="1" x14ac:dyDescent="0.2">
      <c r="B78" s="2"/>
      <c r="C78" s="101" t="s">
        <v>385</v>
      </c>
      <c r="L78" s="2"/>
    </row>
    <row r="79" spans="2:12" s="1" customFormat="1" ht="6.9" customHeight="1" x14ac:dyDescent="0.2">
      <c r="B79" s="2"/>
      <c r="L79" s="2"/>
    </row>
    <row r="80" spans="2:12" s="1" customFormat="1" ht="12" customHeight="1" x14ac:dyDescent="0.2">
      <c r="B80" s="2"/>
      <c r="C80" s="94" t="s">
        <v>384</v>
      </c>
      <c r="L80" s="2"/>
    </row>
    <row r="81" spans="2:65" s="1" customFormat="1" ht="16.5" customHeight="1" x14ac:dyDescent="0.2">
      <c r="B81" s="2"/>
      <c r="E81" s="100" t="str">
        <f>E7</f>
        <v>Hranice, Úprava zpevněných ploch areálu koupaliště</v>
      </c>
      <c r="F81" s="99"/>
      <c r="G81" s="99"/>
      <c r="H81" s="99"/>
      <c r="L81" s="2"/>
    </row>
    <row r="82" spans="2:65" s="1" customFormat="1" ht="12" customHeight="1" x14ac:dyDescent="0.2">
      <c r="B82" s="2"/>
      <c r="C82" s="94" t="s">
        <v>383</v>
      </c>
      <c r="L82" s="2"/>
    </row>
    <row r="83" spans="2:65" s="1" customFormat="1" ht="16.5" customHeight="1" x14ac:dyDescent="0.2">
      <c r="B83" s="2"/>
      <c r="E83" s="98" t="str">
        <f>E9</f>
        <v>IO 102 - Stání pro obytné vozy s obslužnou komunikací</v>
      </c>
      <c r="F83" s="97"/>
      <c r="G83" s="97"/>
      <c r="H83" s="97"/>
      <c r="L83" s="2"/>
    </row>
    <row r="84" spans="2:65" s="1" customFormat="1" ht="6.9" customHeight="1" x14ac:dyDescent="0.2">
      <c r="B84" s="2"/>
      <c r="L84" s="2"/>
    </row>
    <row r="85" spans="2:65" s="1" customFormat="1" ht="12" customHeight="1" x14ac:dyDescent="0.2">
      <c r="B85" s="2"/>
      <c r="C85" s="94" t="s">
        <v>382</v>
      </c>
      <c r="F85" s="95" t="str">
        <f>F12</f>
        <v>Hranice</v>
      </c>
      <c r="I85" s="94" t="s">
        <v>381</v>
      </c>
      <c r="J85" s="96" t="str">
        <f>IF(J12="","",J12)</f>
        <v>17. 8. 2023</v>
      </c>
      <c r="L85" s="2"/>
    </row>
    <row r="86" spans="2:65" s="1" customFormat="1" ht="6.9" customHeight="1" x14ac:dyDescent="0.2">
      <c r="B86" s="2"/>
      <c r="L86" s="2"/>
    </row>
    <row r="87" spans="2:65" s="1" customFormat="1" ht="25.65" customHeight="1" x14ac:dyDescent="0.2">
      <c r="B87" s="2"/>
      <c r="C87" s="94" t="s">
        <v>380</v>
      </c>
      <c r="F87" s="95" t="str">
        <f>E15</f>
        <v>EKOLTES Hranice, a.s.</v>
      </c>
      <c r="I87" s="94" t="s">
        <v>379</v>
      </c>
      <c r="J87" s="93" t="str">
        <f>E21</f>
        <v>Agroprojek Jihlava, spol.s.r.o.</v>
      </c>
      <c r="L87" s="2"/>
    </row>
    <row r="88" spans="2:65" s="1" customFormat="1" ht="25.65" customHeight="1" x14ac:dyDescent="0.2">
      <c r="B88" s="2"/>
      <c r="C88" s="94" t="s">
        <v>378</v>
      </c>
      <c r="F88" s="95" t="str">
        <f>IF(E18="","",E18)</f>
        <v>Vyplň údaj</v>
      </c>
      <c r="I88" s="94" t="s">
        <v>377</v>
      </c>
      <c r="J88" s="93" t="str">
        <f>E24</f>
        <v>Agroprojek Jihlava, spol.s.r.o.</v>
      </c>
      <c r="L88" s="2"/>
    </row>
    <row r="89" spans="2:65" s="1" customFormat="1" ht="10.35" customHeight="1" x14ac:dyDescent="0.2">
      <c r="B89" s="2"/>
      <c r="L89" s="2"/>
    </row>
    <row r="90" spans="2:65" s="84" customFormat="1" ht="29.25" customHeight="1" x14ac:dyDescent="0.2">
      <c r="B90" s="88"/>
      <c r="C90" s="92" t="s">
        <v>376</v>
      </c>
      <c r="D90" s="91" t="s">
        <v>375</v>
      </c>
      <c r="E90" s="91" t="s">
        <v>374</v>
      </c>
      <c r="F90" s="91" t="s">
        <v>373</v>
      </c>
      <c r="G90" s="91" t="s">
        <v>372</v>
      </c>
      <c r="H90" s="91" t="s">
        <v>371</v>
      </c>
      <c r="I90" s="91" t="s">
        <v>370</v>
      </c>
      <c r="J90" s="90" t="s">
        <v>369</v>
      </c>
      <c r="K90" s="89" t="s">
        <v>368</v>
      </c>
      <c r="L90" s="88"/>
      <c r="M90" s="87" t="s">
        <v>10</v>
      </c>
      <c r="N90" s="86" t="s">
        <v>367</v>
      </c>
      <c r="O90" s="86" t="s">
        <v>366</v>
      </c>
      <c r="P90" s="86" t="s">
        <v>365</v>
      </c>
      <c r="Q90" s="86" t="s">
        <v>364</v>
      </c>
      <c r="R90" s="86" t="s">
        <v>363</v>
      </c>
      <c r="S90" s="86" t="s">
        <v>362</v>
      </c>
      <c r="T90" s="85" t="s">
        <v>361</v>
      </c>
    </row>
    <row r="91" spans="2:65" s="1" customFormat="1" ht="22.8" customHeight="1" x14ac:dyDescent="0.3">
      <c r="B91" s="2"/>
      <c r="C91" s="83" t="s">
        <v>360</v>
      </c>
      <c r="J91" s="82">
        <f>BK91</f>
        <v>0</v>
      </c>
      <c r="L91" s="2"/>
      <c r="M91" s="81"/>
      <c r="N91" s="79"/>
      <c r="O91" s="79"/>
      <c r="P91" s="80">
        <f>P92+P253+P263</f>
        <v>0</v>
      </c>
      <c r="Q91" s="79"/>
      <c r="R91" s="80">
        <f>R92+R253+R263</f>
        <v>739.1046098999999</v>
      </c>
      <c r="S91" s="79"/>
      <c r="T91" s="78">
        <f>T92+T253+T263</f>
        <v>68.312000000000012</v>
      </c>
      <c r="AT91" s="16" t="s">
        <v>25</v>
      </c>
      <c r="AU91" s="16" t="s">
        <v>359</v>
      </c>
      <c r="BK91" s="77">
        <f>BK92+BK253+BK263</f>
        <v>0</v>
      </c>
    </row>
    <row r="92" spans="2:65" s="48" customFormat="1" ht="25.95" customHeight="1" x14ac:dyDescent="0.25">
      <c r="B92" s="55"/>
      <c r="D92" s="50" t="s">
        <v>25</v>
      </c>
      <c r="E92" s="60" t="s">
        <v>358</v>
      </c>
      <c r="F92" s="60" t="s">
        <v>357</v>
      </c>
      <c r="I92" s="57"/>
      <c r="J92" s="59">
        <f>BK92</f>
        <v>0</v>
      </c>
      <c r="L92" s="55"/>
      <c r="M92" s="54"/>
      <c r="P92" s="53">
        <f>P93+P176+P180+P183+P221+P229+P250</f>
        <v>0</v>
      </c>
      <c r="R92" s="53">
        <f>R93+R176+R180+R183+R221+R229+R250</f>
        <v>739.07509839999989</v>
      </c>
      <c r="T92" s="52">
        <f>T93+T176+T180+T183+T221+T229+T250</f>
        <v>68.312000000000012</v>
      </c>
      <c r="AR92" s="50" t="s">
        <v>1</v>
      </c>
      <c r="AT92" s="51" t="s">
        <v>25</v>
      </c>
      <c r="AU92" s="51" t="s">
        <v>29</v>
      </c>
      <c r="AY92" s="50" t="s">
        <v>0</v>
      </c>
      <c r="BK92" s="49">
        <f>BK93+BK176+BK180+BK183+BK221+BK229+BK250</f>
        <v>0</v>
      </c>
    </row>
    <row r="93" spans="2:65" s="48" customFormat="1" ht="22.8" customHeight="1" x14ac:dyDescent="0.25">
      <c r="B93" s="55"/>
      <c r="D93" s="50" t="s">
        <v>25</v>
      </c>
      <c r="E93" s="58" t="s">
        <v>1</v>
      </c>
      <c r="F93" s="58" t="s">
        <v>356</v>
      </c>
      <c r="I93" s="57"/>
      <c r="J93" s="56">
        <f>BK93</f>
        <v>0</v>
      </c>
      <c r="L93" s="55"/>
      <c r="M93" s="54"/>
      <c r="P93" s="53">
        <f>SUM(P94:P175)</f>
        <v>0</v>
      </c>
      <c r="R93" s="53">
        <f>SUM(R94:R175)</f>
        <v>1.8000000000000002E-2</v>
      </c>
      <c r="T93" s="52">
        <f>SUM(T94:T175)</f>
        <v>67.830000000000013</v>
      </c>
      <c r="AR93" s="50" t="s">
        <v>1</v>
      </c>
      <c r="AT93" s="51" t="s">
        <v>25</v>
      </c>
      <c r="AU93" s="51" t="s">
        <v>1</v>
      </c>
      <c r="AY93" s="50" t="s">
        <v>0</v>
      </c>
      <c r="BK93" s="49">
        <f>SUM(BK94:BK175)</f>
        <v>0</v>
      </c>
    </row>
    <row r="94" spans="2:65" s="1" customFormat="1" ht="33" customHeight="1" x14ac:dyDescent="0.2">
      <c r="B94" s="2"/>
      <c r="C94" s="47" t="s">
        <v>1</v>
      </c>
      <c r="D94" s="47" t="s">
        <v>21</v>
      </c>
      <c r="E94" s="46" t="s">
        <v>355</v>
      </c>
      <c r="F94" s="45" t="s">
        <v>354</v>
      </c>
      <c r="G94" s="44" t="s">
        <v>102</v>
      </c>
      <c r="H94" s="43">
        <v>2</v>
      </c>
      <c r="I94" s="42"/>
      <c r="J94" s="41">
        <f>ROUND(I94*H94,2)</f>
        <v>0</v>
      </c>
      <c r="K94" s="40"/>
      <c r="L94" s="2"/>
      <c r="M94" s="39" t="s">
        <v>10</v>
      </c>
      <c r="N94" s="38" t="s">
        <v>9</v>
      </c>
      <c r="P94" s="19">
        <f>O94*H94</f>
        <v>0</v>
      </c>
      <c r="Q94" s="19">
        <v>0</v>
      </c>
      <c r="R94" s="19">
        <f>Q94*H94</f>
        <v>0</v>
      </c>
      <c r="S94" s="19">
        <v>0</v>
      </c>
      <c r="T94" s="18">
        <f>S94*H94</f>
        <v>0</v>
      </c>
      <c r="AR94" s="15" t="s">
        <v>58</v>
      </c>
      <c r="AT94" s="15" t="s">
        <v>21</v>
      </c>
      <c r="AU94" s="15" t="s">
        <v>3</v>
      </c>
      <c r="AY94" s="16" t="s">
        <v>0</v>
      </c>
      <c r="BE94" s="17">
        <f>IF(N94="základní",J94,0)</f>
        <v>0</v>
      </c>
      <c r="BF94" s="17">
        <f>IF(N94="snížená",J94,0)</f>
        <v>0</v>
      </c>
      <c r="BG94" s="17">
        <f>IF(N94="zákl. přenesená",J94,0)</f>
        <v>0</v>
      </c>
      <c r="BH94" s="17">
        <f>IF(N94="sníž. přenesená",J94,0)</f>
        <v>0</v>
      </c>
      <c r="BI94" s="17">
        <f>IF(N94="nulová",J94,0)</f>
        <v>0</v>
      </c>
      <c r="BJ94" s="16" t="s">
        <v>1</v>
      </c>
      <c r="BK94" s="17">
        <f>ROUND(I94*H94,2)</f>
        <v>0</v>
      </c>
      <c r="BL94" s="16" t="s">
        <v>58</v>
      </c>
      <c r="BM94" s="15" t="s">
        <v>353</v>
      </c>
    </row>
    <row r="95" spans="2:65" s="1" customFormat="1" ht="19.2" x14ac:dyDescent="0.2">
      <c r="B95" s="2"/>
      <c r="D95" s="37" t="s">
        <v>17</v>
      </c>
      <c r="F95" s="36" t="s">
        <v>352</v>
      </c>
      <c r="I95" s="35"/>
      <c r="L95" s="2"/>
      <c r="M95" s="34"/>
      <c r="T95" s="33"/>
      <c r="AT95" s="16" t="s">
        <v>17</v>
      </c>
      <c r="AU95" s="16" t="s">
        <v>3</v>
      </c>
    </row>
    <row r="96" spans="2:65" s="1" customFormat="1" ht="48" x14ac:dyDescent="0.2">
      <c r="B96" s="2"/>
      <c r="D96" s="14" t="s">
        <v>229</v>
      </c>
      <c r="F96" s="76" t="s">
        <v>339</v>
      </c>
      <c r="I96" s="35"/>
      <c r="L96" s="2"/>
      <c r="M96" s="34"/>
      <c r="T96" s="33"/>
      <c r="AT96" s="16" t="s">
        <v>229</v>
      </c>
      <c r="AU96" s="16" t="s">
        <v>3</v>
      </c>
    </row>
    <row r="97" spans="2:65" s="1" customFormat="1" ht="33" customHeight="1" x14ac:dyDescent="0.2">
      <c r="B97" s="2"/>
      <c r="C97" s="47" t="s">
        <v>3</v>
      </c>
      <c r="D97" s="47" t="s">
        <v>21</v>
      </c>
      <c r="E97" s="46" t="s">
        <v>351</v>
      </c>
      <c r="F97" s="45" t="s">
        <v>350</v>
      </c>
      <c r="G97" s="44" t="s">
        <v>102</v>
      </c>
      <c r="H97" s="43">
        <v>3</v>
      </c>
      <c r="I97" s="42"/>
      <c r="J97" s="41">
        <f>ROUND(I97*H97,2)</f>
        <v>0</v>
      </c>
      <c r="K97" s="40"/>
      <c r="L97" s="2"/>
      <c r="M97" s="39" t="s">
        <v>10</v>
      </c>
      <c r="N97" s="38" t="s">
        <v>9</v>
      </c>
      <c r="P97" s="19">
        <f>O97*H97</f>
        <v>0</v>
      </c>
      <c r="Q97" s="19">
        <v>0</v>
      </c>
      <c r="R97" s="19">
        <f>Q97*H97</f>
        <v>0</v>
      </c>
      <c r="S97" s="19">
        <v>0</v>
      </c>
      <c r="T97" s="18">
        <f>S97*H97</f>
        <v>0</v>
      </c>
      <c r="AR97" s="15" t="s">
        <v>58</v>
      </c>
      <c r="AT97" s="15" t="s">
        <v>21</v>
      </c>
      <c r="AU97" s="15" t="s">
        <v>3</v>
      </c>
      <c r="AY97" s="16" t="s">
        <v>0</v>
      </c>
      <c r="BE97" s="17">
        <f>IF(N97="základní",J97,0)</f>
        <v>0</v>
      </c>
      <c r="BF97" s="17">
        <f>IF(N97="snížená",J97,0)</f>
        <v>0</v>
      </c>
      <c r="BG97" s="17">
        <f>IF(N97="zákl. přenesená",J97,0)</f>
        <v>0</v>
      </c>
      <c r="BH97" s="17">
        <f>IF(N97="sníž. přenesená",J97,0)</f>
        <v>0</v>
      </c>
      <c r="BI97" s="17">
        <f>IF(N97="nulová",J97,0)</f>
        <v>0</v>
      </c>
      <c r="BJ97" s="16" t="s">
        <v>1</v>
      </c>
      <c r="BK97" s="17">
        <f>ROUND(I97*H97,2)</f>
        <v>0</v>
      </c>
      <c r="BL97" s="16" t="s">
        <v>58</v>
      </c>
      <c r="BM97" s="15" t="s">
        <v>349</v>
      </c>
    </row>
    <row r="98" spans="2:65" s="1" customFormat="1" ht="19.2" x14ac:dyDescent="0.2">
      <c r="B98" s="2"/>
      <c r="D98" s="37" t="s">
        <v>17</v>
      </c>
      <c r="F98" s="36" t="s">
        <v>348</v>
      </c>
      <c r="I98" s="35"/>
      <c r="L98" s="2"/>
      <c r="M98" s="34"/>
      <c r="T98" s="33"/>
      <c r="AT98" s="16" t="s">
        <v>17</v>
      </c>
      <c r="AU98" s="16" t="s">
        <v>3</v>
      </c>
    </row>
    <row r="99" spans="2:65" s="1" customFormat="1" ht="48" x14ac:dyDescent="0.2">
      <c r="B99" s="2"/>
      <c r="D99" s="14" t="s">
        <v>229</v>
      </c>
      <c r="F99" s="76" t="s">
        <v>339</v>
      </c>
      <c r="I99" s="35"/>
      <c r="L99" s="2"/>
      <c r="M99" s="34"/>
      <c r="T99" s="33"/>
      <c r="AT99" s="16" t="s">
        <v>229</v>
      </c>
      <c r="AU99" s="16" t="s">
        <v>3</v>
      </c>
    </row>
    <row r="100" spans="2:65" s="1" customFormat="1" ht="33" customHeight="1" x14ac:dyDescent="0.2">
      <c r="B100" s="2"/>
      <c r="C100" s="47" t="s">
        <v>26</v>
      </c>
      <c r="D100" s="47" t="s">
        <v>21</v>
      </c>
      <c r="E100" s="46" t="s">
        <v>347</v>
      </c>
      <c r="F100" s="45" t="s">
        <v>346</v>
      </c>
      <c r="G100" s="44" t="s">
        <v>102</v>
      </c>
      <c r="H100" s="43">
        <v>8</v>
      </c>
      <c r="I100" s="42"/>
      <c r="J100" s="41">
        <f>ROUND(I100*H100,2)</f>
        <v>0</v>
      </c>
      <c r="K100" s="40"/>
      <c r="L100" s="2"/>
      <c r="M100" s="39" t="s">
        <v>10</v>
      </c>
      <c r="N100" s="38" t="s">
        <v>9</v>
      </c>
      <c r="P100" s="19">
        <f>O100*H100</f>
        <v>0</v>
      </c>
      <c r="Q100" s="19">
        <v>0</v>
      </c>
      <c r="R100" s="19">
        <f>Q100*H100</f>
        <v>0</v>
      </c>
      <c r="S100" s="19">
        <v>0</v>
      </c>
      <c r="T100" s="18">
        <f>S100*H100</f>
        <v>0</v>
      </c>
      <c r="AR100" s="15" t="s">
        <v>58</v>
      </c>
      <c r="AT100" s="15" t="s">
        <v>21</v>
      </c>
      <c r="AU100" s="15" t="s">
        <v>3</v>
      </c>
      <c r="AY100" s="16" t="s">
        <v>0</v>
      </c>
      <c r="BE100" s="17">
        <f>IF(N100="základní",J100,0)</f>
        <v>0</v>
      </c>
      <c r="BF100" s="17">
        <f>IF(N100="snížená",J100,0)</f>
        <v>0</v>
      </c>
      <c r="BG100" s="17">
        <f>IF(N100="zákl. přenesená",J100,0)</f>
        <v>0</v>
      </c>
      <c r="BH100" s="17">
        <f>IF(N100="sníž. přenesená",J100,0)</f>
        <v>0</v>
      </c>
      <c r="BI100" s="17">
        <f>IF(N100="nulová",J100,0)</f>
        <v>0</v>
      </c>
      <c r="BJ100" s="16" t="s">
        <v>1</v>
      </c>
      <c r="BK100" s="17">
        <f>ROUND(I100*H100,2)</f>
        <v>0</v>
      </c>
      <c r="BL100" s="16" t="s">
        <v>58</v>
      </c>
      <c r="BM100" s="15" t="s">
        <v>345</v>
      </c>
    </row>
    <row r="101" spans="2:65" s="1" customFormat="1" ht="19.2" x14ac:dyDescent="0.2">
      <c r="B101" s="2"/>
      <c r="D101" s="37" t="s">
        <v>17</v>
      </c>
      <c r="F101" s="36" t="s">
        <v>344</v>
      </c>
      <c r="I101" s="35"/>
      <c r="L101" s="2"/>
      <c r="M101" s="34"/>
      <c r="T101" s="33"/>
      <c r="AT101" s="16" t="s">
        <v>17</v>
      </c>
      <c r="AU101" s="16" t="s">
        <v>3</v>
      </c>
    </row>
    <row r="102" spans="2:65" s="1" customFormat="1" ht="48" x14ac:dyDescent="0.2">
      <c r="B102" s="2"/>
      <c r="D102" s="14" t="s">
        <v>229</v>
      </c>
      <c r="F102" s="76" t="s">
        <v>339</v>
      </c>
      <c r="I102" s="35"/>
      <c r="L102" s="2"/>
      <c r="M102" s="34"/>
      <c r="T102" s="33"/>
      <c r="AT102" s="16" t="s">
        <v>229</v>
      </c>
      <c r="AU102" s="16" t="s">
        <v>3</v>
      </c>
    </row>
    <row r="103" spans="2:65" s="1" customFormat="1" ht="33" customHeight="1" x14ac:dyDescent="0.2">
      <c r="B103" s="2"/>
      <c r="C103" s="47" t="s">
        <v>58</v>
      </c>
      <c r="D103" s="47" t="s">
        <v>21</v>
      </c>
      <c r="E103" s="46" t="s">
        <v>343</v>
      </c>
      <c r="F103" s="45" t="s">
        <v>342</v>
      </c>
      <c r="G103" s="44" t="s">
        <v>102</v>
      </c>
      <c r="H103" s="43">
        <v>2</v>
      </c>
      <c r="I103" s="42"/>
      <c r="J103" s="41">
        <f>ROUND(I103*H103,2)</f>
        <v>0</v>
      </c>
      <c r="K103" s="40"/>
      <c r="L103" s="2"/>
      <c r="M103" s="39" t="s">
        <v>10</v>
      </c>
      <c r="N103" s="38" t="s">
        <v>9</v>
      </c>
      <c r="P103" s="19">
        <f>O103*H103</f>
        <v>0</v>
      </c>
      <c r="Q103" s="19">
        <v>0</v>
      </c>
      <c r="R103" s="19">
        <f>Q103*H103</f>
        <v>0</v>
      </c>
      <c r="S103" s="19">
        <v>0</v>
      </c>
      <c r="T103" s="18">
        <f>S103*H103</f>
        <v>0</v>
      </c>
      <c r="AR103" s="15" t="s">
        <v>58</v>
      </c>
      <c r="AT103" s="15" t="s">
        <v>21</v>
      </c>
      <c r="AU103" s="15" t="s">
        <v>3</v>
      </c>
      <c r="AY103" s="16" t="s">
        <v>0</v>
      </c>
      <c r="BE103" s="17">
        <f>IF(N103="základní",J103,0)</f>
        <v>0</v>
      </c>
      <c r="BF103" s="17">
        <f>IF(N103="snížená",J103,0)</f>
        <v>0</v>
      </c>
      <c r="BG103" s="17">
        <f>IF(N103="zákl. přenesená",J103,0)</f>
        <v>0</v>
      </c>
      <c r="BH103" s="17">
        <f>IF(N103="sníž. přenesená",J103,0)</f>
        <v>0</v>
      </c>
      <c r="BI103" s="17">
        <f>IF(N103="nulová",J103,0)</f>
        <v>0</v>
      </c>
      <c r="BJ103" s="16" t="s">
        <v>1</v>
      </c>
      <c r="BK103" s="17">
        <f>ROUND(I103*H103,2)</f>
        <v>0</v>
      </c>
      <c r="BL103" s="16" t="s">
        <v>58</v>
      </c>
      <c r="BM103" s="15" t="s">
        <v>341</v>
      </c>
    </row>
    <row r="104" spans="2:65" s="1" customFormat="1" ht="19.2" x14ac:dyDescent="0.2">
      <c r="B104" s="2"/>
      <c r="D104" s="37" t="s">
        <v>17</v>
      </c>
      <c r="F104" s="36" t="s">
        <v>340</v>
      </c>
      <c r="I104" s="35"/>
      <c r="L104" s="2"/>
      <c r="M104" s="34"/>
      <c r="T104" s="33"/>
      <c r="AT104" s="16" t="s">
        <v>17</v>
      </c>
      <c r="AU104" s="16" t="s">
        <v>3</v>
      </c>
    </row>
    <row r="105" spans="2:65" s="1" customFormat="1" ht="48" x14ac:dyDescent="0.2">
      <c r="B105" s="2"/>
      <c r="D105" s="14" t="s">
        <v>229</v>
      </c>
      <c r="F105" s="76" t="s">
        <v>339</v>
      </c>
      <c r="I105" s="35"/>
      <c r="L105" s="2"/>
      <c r="M105" s="34"/>
      <c r="T105" s="33"/>
      <c r="AT105" s="16" t="s">
        <v>229</v>
      </c>
      <c r="AU105" s="16" t="s">
        <v>3</v>
      </c>
    </row>
    <row r="106" spans="2:65" s="1" customFormat="1" ht="33" customHeight="1" x14ac:dyDescent="0.2">
      <c r="B106" s="2"/>
      <c r="C106" s="47" t="s">
        <v>185</v>
      </c>
      <c r="D106" s="47" t="s">
        <v>21</v>
      </c>
      <c r="E106" s="46" t="s">
        <v>338</v>
      </c>
      <c r="F106" s="45" t="s">
        <v>337</v>
      </c>
      <c r="G106" s="44" t="s">
        <v>102</v>
      </c>
      <c r="H106" s="43">
        <v>2</v>
      </c>
      <c r="I106" s="42"/>
      <c r="J106" s="41">
        <f>ROUND(I106*H106,2)</f>
        <v>0</v>
      </c>
      <c r="K106" s="40"/>
      <c r="L106" s="2"/>
      <c r="M106" s="39" t="s">
        <v>10</v>
      </c>
      <c r="N106" s="38" t="s">
        <v>9</v>
      </c>
      <c r="P106" s="19">
        <f>O106*H106</f>
        <v>0</v>
      </c>
      <c r="Q106" s="19">
        <v>0</v>
      </c>
      <c r="R106" s="19">
        <f>Q106*H106</f>
        <v>0</v>
      </c>
      <c r="S106" s="19">
        <v>0</v>
      </c>
      <c r="T106" s="18">
        <f>S106*H106</f>
        <v>0</v>
      </c>
      <c r="AR106" s="15" t="s">
        <v>58</v>
      </c>
      <c r="AT106" s="15" t="s">
        <v>21</v>
      </c>
      <c r="AU106" s="15" t="s">
        <v>3</v>
      </c>
      <c r="AY106" s="16" t="s">
        <v>0</v>
      </c>
      <c r="BE106" s="17">
        <f>IF(N106="základní",J106,0)</f>
        <v>0</v>
      </c>
      <c r="BF106" s="17">
        <f>IF(N106="snížená",J106,0)</f>
        <v>0</v>
      </c>
      <c r="BG106" s="17">
        <f>IF(N106="zákl. přenesená",J106,0)</f>
        <v>0</v>
      </c>
      <c r="BH106" s="17">
        <f>IF(N106="sníž. přenesená",J106,0)</f>
        <v>0</v>
      </c>
      <c r="BI106" s="17">
        <f>IF(N106="nulová",J106,0)</f>
        <v>0</v>
      </c>
      <c r="BJ106" s="16" t="s">
        <v>1</v>
      </c>
      <c r="BK106" s="17">
        <f>ROUND(I106*H106,2)</f>
        <v>0</v>
      </c>
      <c r="BL106" s="16" t="s">
        <v>58</v>
      </c>
      <c r="BM106" s="15" t="s">
        <v>336</v>
      </c>
    </row>
    <row r="107" spans="2:65" s="1" customFormat="1" ht="19.2" x14ac:dyDescent="0.2">
      <c r="B107" s="2"/>
      <c r="D107" s="37" t="s">
        <v>17</v>
      </c>
      <c r="F107" s="36" t="s">
        <v>335</v>
      </c>
      <c r="I107" s="35"/>
      <c r="L107" s="2"/>
      <c r="M107" s="34"/>
      <c r="T107" s="33"/>
      <c r="AT107" s="16" t="s">
        <v>17</v>
      </c>
      <c r="AU107" s="16" t="s">
        <v>3</v>
      </c>
    </row>
    <row r="108" spans="2:65" s="1" customFormat="1" ht="33" customHeight="1" x14ac:dyDescent="0.2">
      <c r="B108" s="2"/>
      <c r="C108" s="47" t="s">
        <v>334</v>
      </c>
      <c r="D108" s="47" t="s">
        <v>21</v>
      </c>
      <c r="E108" s="46" t="s">
        <v>333</v>
      </c>
      <c r="F108" s="45" t="s">
        <v>332</v>
      </c>
      <c r="G108" s="44" t="s">
        <v>102</v>
      </c>
      <c r="H108" s="43">
        <v>3</v>
      </c>
      <c r="I108" s="42"/>
      <c r="J108" s="41">
        <f>ROUND(I108*H108,2)</f>
        <v>0</v>
      </c>
      <c r="K108" s="40"/>
      <c r="L108" s="2"/>
      <c r="M108" s="39" t="s">
        <v>10</v>
      </c>
      <c r="N108" s="38" t="s">
        <v>9</v>
      </c>
      <c r="P108" s="19">
        <f>O108*H108</f>
        <v>0</v>
      </c>
      <c r="Q108" s="19">
        <v>0</v>
      </c>
      <c r="R108" s="19">
        <f>Q108*H108</f>
        <v>0</v>
      </c>
      <c r="S108" s="19">
        <v>0</v>
      </c>
      <c r="T108" s="18">
        <f>S108*H108</f>
        <v>0</v>
      </c>
      <c r="AR108" s="15" t="s">
        <v>58</v>
      </c>
      <c r="AT108" s="15" t="s">
        <v>21</v>
      </c>
      <c r="AU108" s="15" t="s">
        <v>3</v>
      </c>
      <c r="AY108" s="16" t="s">
        <v>0</v>
      </c>
      <c r="BE108" s="17">
        <f>IF(N108="základní",J108,0)</f>
        <v>0</v>
      </c>
      <c r="BF108" s="17">
        <f>IF(N108="snížená",J108,0)</f>
        <v>0</v>
      </c>
      <c r="BG108" s="17">
        <f>IF(N108="zákl. přenesená",J108,0)</f>
        <v>0</v>
      </c>
      <c r="BH108" s="17">
        <f>IF(N108="sníž. přenesená",J108,0)</f>
        <v>0</v>
      </c>
      <c r="BI108" s="17">
        <f>IF(N108="nulová",J108,0)</f>
        <v>0</v>
      </c>
      <c r="BJ108" s="16" t="s">
        <v>1</v>
      </c>
      <c r="BK108" s="17">
        <f>ROUND(I108*H108,2)</f>
        <v>0</v>
      </c>
      <c r="BL108" s="16" t="s">
        <v>58</v>
      </c>
      <c r="BM108" s="15" t="s">
        <v>331</v>
      </c>
    </row>
    <row r="109" spans="2:65" s="1" customFormat="1" ht="19.2" x14ac:dyDescent="0.2">
      <c r="B109" s="2"/>
      <c r="D109" s="37" t="s">
        <v>17</v>
      </c>
      <c r="F109" s="36" t="s">
        <v>330</v>
      </c>
      <c r="I109" s="35"/>
      <c r="L109" s="2"/>
      <c r="M109" s="34"/>
      <c r="T109" s="33"/>
      <c r="AT109" s="16" t="s">
        <v>17</v>
      </c>
      <c r="AU109" s="16" t="s">
        <v>3</v>
      </c>
    </row>
    <row r="110" spans="2:65" s="1" customFormat="1" ht="33" customHeight="1" x14ac:dyDescent="0.2">
      <c r="B110" s="2"/>
      <c r="C110" s="47" t="s">
        <v>329</v>
      </c>
      <c r="D110" s="47" t="s">
        <v>21</v>
      </c>
      <c r="E110" s="46" t="s">
        <v>328</v>
      </c>
      <c r="F110" s="45" t="s">
        <v>327</v>
      </c>
      <c r="G110" s="44" t="s">
        <v>102</v>
      </c>
      <c r="H110" s="43">
        <v>8</v>
      </c>
      <c r="I110" s="42"/>
      <c r="J110" s="41">
        <f>ROUND(I110*H110,2)</f>
        <v>0</v>
      </c>
      <c r="K110" s="40"/>
      <c r="L110" s="2"/>
      <c r="M110" s="39" t="s">
        <v>10</v>
      </c>
      <c r="N110" s="38" t="s">
        <v>9</v>
      </c>
      <c r="P110" s="19">
        <f>O110*H110</f>
        <v>0</v>
      </c>
      <c r="Q110" s="19">
        <v>0</v>
      </c>
      <c r="R110" s="19">
        <f>Q110*H110</f>
        <v>0</v>
      </c>
      <c r="S110" s="19">
        <v>0</v>
      </c>
      <c r="T110" s="18">
        <f>S110*H110</f>
        <v>0</v>
      </c>
      <c r="AR110" s="15" t="s">
        <v>58</v>
      </c>
      <c r="AT110" s="15" t="s">
        <v>21</v>
      </c>
      <c r="AU110" s="15" t="s">
        <v>3</v>
      </c>
      <c r="AY110" s="16" t="s">
        <v>0</v>
      </c>
      <c r="BE110" s="17">
        <f>IF(N110="základní",J110,0)</f>
        <v>0</v>
      </c>
      <c r="BF110" s="17">
        <f>IF(N110="snížená",J110,0)</f>
        <v>0</v>
      </c>
      <c r="BG110" s="17">
        <f>IF(N110="zákl. přenesená",J110,0)</f>
        <v>0</v>
      </c>
      <c r="BH110" s="17">
        <f>IF(N110="sníž. přenesená",J110,0)</f>
        <v>0</v>
      </c>
      <c r="BI110" s="17">
        <f>IF(N110="nulová",J110,0)</f>
        <v>0</v>
      </c>
      <c r="BJ110" s="16" t="s">
        <v>1</v>
      </c>
      <c r="BK110" s="17">
        <f>ROUND(I110*H110,2)</f>
        <v>0</v>
      </c>
      <c r="BL110" s="16" t="s">
        <v>58</v>
      </c>
      <c r="BM110" s="15" t="s">
        <v>326</v>
      </c>
    </row>
    <row r="111" spans="2:65" s="1" customFormat="1" ht="19.2" x14ac:dyDescent="0.2">
      <c r="B111" s="2"/>
      <c r="D111" s="37" t="s">
        <v>17</v>
      </c>
      <c r="F111" s="36" t="s">
        <v>325</v>
      </c>
      <c r="I111" s="35"/>
      <c r="L111" s="2"/>
      <c r="M111" s="34"/>
      <c r="T111" s="33"/>
      <c r="AT111" s="16" t="s">
        <v>17</v>
      </c>
      <c r="AU111" s="16" t="s">
        <v>3</v>
      </c>
    </row>
    <row r="112" spans="2:65" s="1" customFormat="1" ht="33" customHeight="1" x14ac:dyDescent="0.2">
      <c r="B112" s="2"/>
      <c r="C112" s="47" t="s">
        <v>109</v>
      </c>
      <c r="D112" s="47" t="s">
        <v>21</v>
      </c>
      <c r="E112" s="46" t="s">
        <v>324</v>
      </c>
      <c r="F112" s="45" t="s">
        <v>323</v>
      </c>
      <c r="G112" s="44" t="s">
        <v>102</v>
      </c>
      <c r="H112" s="43">
        <v>2</v>
      </c>
      <c r="I112" s="42"/>
      <c r="J112" s="41">
        <f>ROUND(I112*H112,2)</f>
        <v>0</v>
      </c>
      <c r="K112" s="40"/>
      <c r="L112" s="2"/>
      <c r="M112" s="39" t="s">
        <v>10</v>
      </c>
      <c r="N112" s="38" t="s">
        <v>9</v>
      </c>
      <c r="P112" s="19">
        <f>O112*H112</f>
        <v>0</v>
      </c>
      <c r="Q112" s="19">
        <v>0</v>
      </c>
      <c r="R112" s="19">
        <f>Q112*H112</f>
        <v>0</v>
      </c>
      <c r="S112" s="19">
        <v>0</v>
      </c>
      <c r="T112" s="18">
        <f>S112*H112</f>
        <v>0</v>
      </c>
      <c r="AR112" s="15" t="s">
        <v>58</v>
      </c>
      <c r="AT112" s="15" t="s">
        <v>21</v>
      </c>
      <c r="AU112" s="15" t="s">
        <v>3</v>
      </c>
      <c r="AY112" s="16" t="s">
        <v>0</v>
      </c>
      <c r="BE112" s="17">
        <f>IF(N112="základní",J112,0)</f>
        <v>0</v>
      </c>
      <c r="BF112" s="17">
        <f>IF(N112="snížená",J112,0)</f>
        <v>0</v>
      </c>
      <c r="BG112" s="17">
        <f>IF(N112="zákl. přenesená",J112,0)</f>
        <v>0</v>
      </c>
      <c r="BH112" s="17">
        <f>IF(N112="sníž. přenesená",J112,0)</f>
        <v>0</v>
      </c>
      <c r="BI112" s="17">
        <f>IF(N112="nulová",J112,0)</f>
        <v>0</v>
      </c>
      <c r="BJ112" s="16" t="s">
        <v>1</v>
      </c>
      <c r="BK112" s="17">
        <f>ROUND(I112*H112,2)</f>
        <v>0</v>
      </c>
      <c r="BL112" s="16" t="s">
        <v>58</v>
      </c>
      <c r="BM112" s="15" t="s">
        <v>322</v>
      </c>
    </row>
    <row r="113" spans="2:65" s="1" customFormat="1" ht="19.2" x14ac:dyDescent="0.2">
      <c r="B113" s="2"/>
      <c r="D113" s="37" t="s">
        <v>17</v>
      </c>
      <c r="F113" s="36" t="s">
        <v>321</v>
      </c>
      <c r="I113" s="35"/>
      <c r="L113" s="2"/>
      <c r="M113" s="34"/>
      <c r="T113" s="33"/>
      <c r="AT113" s="16" t="s">
        <v>17</v>
      </c>
      <c r="AU113" s="16" t="s">
        <v>3</v>
      </c>
    </row>
    <row r="114" spans="2:65" s="1" customFormat="1" ht="24.15" customHeight="1" x14ac:dyDescent="0.2">
      <c r="B114" s="2"/>
      <c r="C114" s="47" t="s">
        <v>119</v>
      </c>
      <c r="D114" s="47" t="s">
        <v>21</v>
      </c>
      <c r="E114" s="46" t="s">
        <v>320</v>
      </c>
      <c r="F114" s="45" t="s">
        <v>319</v>
      </c>
      <c r="G114" s="44" t="s">
        <v>102</v>
      </c>
      <c r="H114" s="43">
        <v>4</v>
      </c>
      <c r="I114" s="42"/>
      <c r="J114" s="41">
        <f>ROUND(I114*H114,2)</f>
        <v>0</v>
      </c>
      <c r="K114" s="40"/>
      <c r="L114" s="2"/>
      <c r="M114" s="39" t="s">
        <v>10</v>
      </c>
      <c r="N114" s="38" t="s">
        <v>9</v>
      </c>
      <c r="P114" s="19">
        <f>O114*H114</f>
        <v>0</v>
      </c>
      <c r="Q114" s="19">
        <v>0</v>
      </c>
      <c r="R114" s="19">
        <f>Q114*H114</f>
        <v>0</v>
      </c>
      <c r="S114" s="19">
        <v>0</v>
      </c>
      <c r="T114" s="18">
        <f>S114*H114</f>
        <v>0</v>
      </c>
      <c r="AR114" s="15" t="s">
        <v>58</v>
      </c>
      <c r="AT114" s="15" t="s">
        <v>21</v>
      </c>
      <c r="AU114" s="15" t="s">
        <v>3</v>
      </c>
      <c r="AY114" s="16" t="s">
        <v>0</v>
      </c>
      <c r="BE114" s="17">
        <f>IF(N114="základní",J114,0)</f>
        <v>0</v>
      </c>
      <c r="BF114" s="17">
        <f>IF(N114="snížená",J114,0)</f>
        <v>0</v>
      </c>
      <c r="BG114" s="17">
        <f>IF(N114="zákl. přenesená",J114,0)</f>
        <v>0</v>
      </c>
      <c r="BH114" s="17">
        <f>IF(N114="sníž. přenesená",J114,0)</f>
        <v>0</v>
      </c>
      <c r="BI114" s="17">
        <f>IF(N114="nulová",J114,0)</f>
        <v>0</v>
      </c>
      <c r="BJ114" s="16" t="s">
        <v>1</v>
      </c>
      <c r="BK114" s="17">
        <f>ROUND(I114*H114,2)</f>
        <v>0</v>
      </c>
      <c r="BL114" s="16" t="s">
        <v>58</v>
      </c>
      <c r="BM114" s="15" t="s">
        <v>318</v>
      </c>
    </row>
    <row r="115" spans="2:65" s="1" customFormat="1" ht="19.2" x14ac:dyDescent="0.2">
      <c r="B115" s="2"/>
      <c r="D115" s="37" t="s">
        <v>17</v>
      </c>
      <c r="F115" s="36" t="s">
        <v>317</v>
      </c>
      <c r="I115" s="35"/>
      <c r="L115" s="2"/>
      <c r="M115" s="34"/>
      <c r="T115" s="33"/>
      <c r="AT115" s="16" t="s">
        <v>17</v>
      </c>
      <c r="AU115" s="16" t="s">
        <v>3</v>
      </c>
    </row>
    <row r="116" spans="2:65" s="1" customFormat="1" ht="24.15" customHeight="1" x14ac:dyDescent="0.2">
      <c r="B116" s="2"/>
      <c r="C116" s="47" t="s">
        <v>316</v>
      </c>
      <c r="D116" s="47" t="s">
        <v>21</v>
      </c>
      <c r="E116" s="46" t="s">
        <v>315</v>
      </c>
      <c r="F116" s="45" t="s">
        <v>314</v>
      </c>
      <c r="G116" s="44" t="s">
        <v>102</v>
      </c>
      <c r="H116" s="43">
        <v>11</v>
      </c>
      <c r="I116" s="42"/>
      <c r="J116" s="41">
        <f>ROUND(I116*H116,2)</f>
        <v>0</v>
      </c>
      <c r="K116" s="40"/>
      <c r="L116" s="2"/>
      <c r="M116" s="39" t="s">
        <v>10</v>
      </c>
      <c r="N116" s="38" t="s">
        <v>9</v>
      </c>
      <c r="P116" s="19">
        <f>O116*H116</f>
        <v>0</v>
      </c>
      <c r="Q116" s="19">
        <v>0</v>
      </c>
      <c r="R116" s="19">
        <f>Q116*H116</f>
        <v>0</v>
      </c>
      <c r="S116" s="19">
        <v>0</v>
      </c>
      <c r="T116" s="18">
        <f>S116*H116</f>
        <v>0</v>
      </c>
      <c r="AR116" s="15" t="s">
        <v>58</v>
      </c>
      <c r="AT116" s="15" t="s">
        <v>21</v>
      </c>
      <c r="AU116" s="15" t="s">
        <v>3</v>
      </c>
      <c r="AY116" s="16" t="s">
        <v>0</v>
      </c>
      <c r="BE116" s="17">
        <f>IF(N116="základní",J116,0)</f>
        <v>0</v>
      </c>
      <c r="BF116" s="17">
        <f>IF(N116="snížená",J116,0)</f>
        <v>0</v>
      </c>
      <c r="BG116" s="17">
        <f>IF(N116="zákl. přenesená",J116,0)</f>
        <v>0</v>
      </c>
      <c r="BH116" s="17">
        <f>IF(N116="sníž. přenesená",J116,0)</f>
        <v>0</v>
      </c>
      <c r="BI116" s="17">
        <f>IF(N116="nulová",J116,0)</f>
        <v>0</v>
      </c>
      <c r="BJ116" s="16" t="s">
        <v>1</v>
      </c>
      <c r="BK116" s="17">
        <f>ROUND(I116*H116,2)</f>
        <v>0</v>
      </c>
      <c r="BL116" s="16" t="s">
        <v>58</v>
      </c>
      <c r="BM116" s="15" t="s">
        <v>313</v>
      </c>
    </row>
    <row r="117" spans="2:65" s="1" customFormat="1" ht="19.2" x14ac:dyDescent="0.2">
      <c r="B117" s="2"/>
      <c r="D117" s="37" t="s">
        <v>17</v>
      </c>
      <c r="F117" s="36" t="s">
        <v>312</v>
      </c>
      <c r="I117" s="35"/>
      <c r="L117" s="2"/>
      <c r="M117" s="34"/>
      <c r="T117" s="33"/>
      <c r="AT117" s="16" t="s">
        <v>17</v>
      </c>
      <c r="AU117" s="16" t="s">
        <v>3</v>
      </c>
    </row>
    <row r="118" spans="2:65" s="1" customFormat="1" ht="62.7" customHeight="1" x14ac:dyDescent="0.2">
      <c r="B118" s="2"/>
      <c r="C118" s="47" t="s">
        <v>311</v>
      </c>
      <c r="D118" s="47" t="s">
        <v>21</v>
      </c>
      <c r="E118" s="46" t="s">
        <v>310</v>
      </c>
      <c r="F118" s="45" t="s">
        <v>309</v>
      </c>
      <c r="G118" s="44" t="s">
        <v>41</v>
      </c>
      <c r="H118" s="43">
        <v>95.3</v>
      </c>
      <c r="I118" s="42"/>
      <c r="J118" s="41">
        <f>ROUND(I118*H118,2)</f>
        <v>0</v>
      </c>
      <c r="K118" s="40"/>
      <c r="L118" s="2"/>
      <c r="M118" s="39" t="s">
        <v>10</v>
      </c>
      <c r="N118" s="38" t="s">
        <v>9</v>
      </c>
      <c r="P118" s="19">
        <f>O118*H118</f>
        <v>0</v>
      </c>
      <c r="Q118" s="19">
        <v>0</v>
      </c>
      <c r="R118" s="19">
        <f>Q118*H118</f>
        <v>0</v>
      </c>
      <c r="S118" s="19">
        <v>0.26</v>
      </c>
      <c r="T118" s="18">
        <f>S118*H118</f>
        <v>24.777999999999999</v>
      </c>
      <c r="AR118" s="15" t="s">
        <v>58</v>
      </c>
      <c r="AT118" s="15" t="s">
        <v>21</v>
      </c>
      <c r="AU118" s="15" t="s">
        <v>3</v>
      </c>
      <c r="AY118" s="16" t="s">
        <v>0</v>
      </c>
      <c r="BE118" s="17">
        <f>IF(N118="základní",J118,0)</f>
        <v>0</v>
      </c>
      <c r="BF118" s="17">
        <f>IF(N118="snížená",J118,0)</f>
        <v>0</v>
      </c>
      <c r="BG118" s="17">
        <f>IF(N118="zákl. přenesená",J118,0)</f>
        <v>0</v>
      </c>
      <c r="BH118" s="17">
        <f>IF(N118="sníž. přenesená",J118,0)</f>
        <v>0</v>
      </c>
      <c r="BI118" s="17">
        <f>IF(N118="nulová",J118,0)</f>
        <v>0</v>
      </c>
      <c r="BJ118" s="16" t="s">
        <v>1</v>
      </c>
      <c r="BK118" s="17">
        <f>ROUND(I118*H118,2)</f>
        <v>0</v>
      </c>
      <c r="BL118" s="16" t="s">
        <v>58</v>
      </c>
      <c r="BM118" s="15" t="s">
        <v>308</v>
      </c>
    </row>
    <row r="119" spans="2:65" s="1" customFormat="1" ht="19.2" x14ac:dyDescent="0.2">
      <c r="B119" s="2"/>
      <c r="D119" s="37" t="s">
        <v>17</v>
      </c>
      <c r="F119" s="36" t="s">
        <v>307</v>
      </c>
      <c r="I119" s="35"/>
      <c r="L119" s="2"/>
      <c r="M119" s="34"/>
      <c r="T119" s="33"/>
      <c r="AT119" s="16" t="s">
        <v>17</v>
      </c>
      <c r="AU119" s="16" t="s">
        <v>3</v>
      </c>
    </row>
    <row r="120" spans="2:65" s="1" customFormat="1" ht="66.75" customHeight="1" x14ac:dyDescent="0.2">
      <c r="B120" s="2"/>
      <c r="C120" s="47" t="s">
        <v>306</v>
      </c>
      <c r="D120" s="47" t="s">
        <v>21</v>
      </c>
      <c r="E120" s="46" t="s">
        <v>305</v>
      </c>
      <c r="F120" s="45" t="s">
        <v>304</v>
      </c>
      <c r="G120" s="44" t="s">
        <v>41</v>
      </c>
      <c r="H120" s="43">
        <v>95.3</v>
      </c>
      <c r="I120" s="42"/>
      <c r="J120" s="41">
        <f>ROUND(I120*H120,2)</f>
        <v>0</v>
      </c>
      <c r="K120" s="40"/>
      <c r="L120" s="2"/>
      <c r="M120" s="39" t="s">
        <v>10</v>
      </c>
      <c r="N120" s="38" t="s">
        <v>9</v>
      </c>
      <c r="P120" s="19">
        <f>O120*H120</f>
        <v>0</v>
      </c>
      <c r="Q120" s="19">
        <v>0</v>
      </c>
      <c r="R120" s="19">
        <f>Q120*H120</f>
        <v>0</v>
      </c>
      <c r="S120" s="19">
        <v>0.44</v>
      </c>
      <c r="T120" s="18">
        <f>S120*H120</f>
        <v>41.932000000000002</v>
      </c>
      <c r="AR120" s="15" t="s">
        <v>58</v>
      </c>
      <c r="AT120" s="15" t="s">
        <v>21</v>
      </c>
      <c r="AU120" s="15" t="s">
        <v>3</v>
      </c>
      <c r="AY120" s="16" t="s">
        <v>0</v>
      </c>
      <c r="BE120" s="17">
        <f>IF(N120="základní",J120,0)</f>
        <v>0</v>
      </c>
      <c r="BF120" s="17">
        <f>IF(N120="snížená",J120,0)</f>
        <v>0</v>
      </c>
      <c r="BG120" s="17">
        <f>IF(N120="zákl. přenesená",J120,0)</f>
        <v>0</v>
      </c>
      <c r="BH120" s="17">
        <f>IF(N120="sníž. přenesená",J120,0)</f>
        <v>0</v>
      </c>
      <c r="BI120" s="17">
        <f>IF(N120="nulová",J120,0)</f>
        <v>0</v>
      </c>
      <c r="BJ120" s="16" t="s">
        <v>1</v>
      </c>
      <c r="BK120" s="17">
        <f>ROUND(I120*H120,2)</f>
        <v>0</v>
      </c>
      <c r="BL120" s="16" t="s">
        <v>58</v>
      </c>
      <c r="BM120" s="15" t="s">
        <v>303</v>
      </c>
    </row>
    <row r="121" spans="2:65" s="1" customFormat="1" ht="19.2" x14ac:dyDescent="0.2">
      <c r="B121" s="2"/>
      <c r="D121" s="37" t="s">
        <v>17</v>
      </c>
      <c r="F121" s="36" t="s">
        <v>302</v>
      </c>
      <c r="I121" s="35"/>
      <c r="L121" s="2"/>
      <c r="M121" s="34"/>
      <c r="T121" s="33"/>
      <c r="AT121" s="16" t="s">
        <v>17</v>
      </c>
      <c r="AU121" s="16" t="s">
        <v>3</v>
      </c>
    </row>
    <row r="122" spans="2:65" s="1" customFormat="1" ht="37.799999999999997" customHeight="1" x14ac:dyDescent="0.2">
      <c r="B122" s="2"/>
      <c r="C122" s="47" t="s">
        <v>301</v>
      </c>
      <c r="D122" s="47" t="s">
        <v>21</v>
      </c>
      <c r="E122" s="46" t="s">
        <v>300</v>
      </c>
      <c r="F122" s="45" t="s">
        <v>299</v>
      </c>
      <c r="G122" s="44" t="s">
        <v>11</v>
      </c>
      <c r="H122" s="43">
        <v>28</v>
      </c>
      <c r="I122" s="42"/>
      <c r="J122" s="41">
        <f>ROUND(I122*H122,2)</f>
        <v>0</v>
      </c>
      <c r="K122" s="40"/>
      <c r="L122" s="2"/>
      <c r="M122" s="39" t="s">
        <v>10</v>
      </c>
      <c r="N122" s="38" t="s">
        <v>9</v>
      </c>
      <c r="P122" s="19">
        <f>O122*H122</f>
        <v>0</v>
      </c>
      <c r="Q122" s="19">
        <v>0</v>
      </c>
      <c r="R122" s="19">
        <f>Q122*H122</f>
        <v>0</v>
      </c>
      <c r="S122" s="19">
        <v>0.04</v>
      </c>
      <c r="T122" s="18">
        <f>S122*H122</f>
        <v>1.1200000000000001</v>
      </c>
      <c r="AR122" s="15" t="s">
        <v>58</v>
      </c>
      <c r="AT122" s="15" t="s">
        <v>21</v>
      </c>
      <c r="AU122" s="15" t="s">
        <v>3</v>
      </c>
      <c r="AY122" s="16" t="s">
        <v>0</v>
      </c>
      <c r="BE122" s="17">
        <f>IF(N122="základní",J122,0)</f>
        <v>0</v>
      </c>
      <c r="BF122" s="17">
        <f>IF(N122="snížená",J122,0)</f>
        <v>0</v>
      </c>
      <c r="BG122" s="17">
        <f>IF(N122="zákl. přenesená",J122,0)</f>
        <v>0</v>
      </c>
      <c r="BH122" s="17">
        <f>IF(N122="sníž. přenesená",J122,0)</f>
        <v>0</v>
      </c>
      <c r="BI122" s="17">
        <f>IF(N122="nulová",J122,0)</f>
        <v>0</v>
      </c>
      <c r="BJ122" s="16" t="s">
        <v>1</v>
      </c>
      <c r="BK122" s="17">
        <f>ROUND(I122*H122,2)</f>
        <v>0</v>
      </c>
      <c r="BL122" s="16" t="s">
        <v>58</v>
      </c>
      <c r="BM122" s="15" t="s">
        <v>298</v>
      </c>
    </row>
    <row r="123" spans="2:65" s="1" customFormat="1" ht="19.2" x14ac:dyDescent="0.2">
      <c r="B123" s="2"/>
      <c r="D123" s="37" t="s">
        <v>17</v>
      </c>
      <c r="F123" s="36" t="s">
        <v>297</v>
      </c>
      <c r="I123" s="35"/>
      <c r="L123" s="2"/>
      <c r="M123" s="34"/>
      <c r="T123" s="33"/>
      <c r="AT123" s="16" t="s">
        <v>17</v>
      </c>
      <c r="AU123" s="16" t="s">
        <v>3</v>
      </c>
    </row>
    <row r="124" spans="2:65" s="1" customFormat="1" ht="33" customHeight="1" x14ac:dyDescent="0.2">
      <c r="B124" s="2"/>
      <c r="C124" s="47" t="s">
        <v>296</v>
      </c>
      <c r="D124" s="47" t="s">
        <v>21</v>
      </c>
      <c r="E124" s="46" t="s">
        <v>295</v>
      </c>
      <c r="F124" s="45" t="s">
        <v>294</v>
      </c>
      <c r="G124" s="44" t="s">
        <v>41</v>
      </c>
      <c r="H124" s="43">
        <v>755.7</v>
      </c>
      <c r="I124" s="42"/>
      <c r="J124" s="41">
        <f>ROUND(I124*H124,2)</f>
        <v>0</v>
      </c>
      <c r="K124" s="40"/>
      <c r="L124" s="2"/>
      <c r="M124" s="39" t="s">
        <v>10</v>
      </c>
      <c r="N124" s="38" t="s">
        <v>9</v>
      </c>
      <c r="P124" s="19">
        <f>O124*H124</f>
        <v>0</v>
      </c>
      <c r="Q124" s="19">
        <v>0</v>
      </c>
      <c r="R124" s="19">
        <f>Q124*H124</f>
        <v>0</v>
      </c>
      <c r="S124" s="19">
        <v>0</v>
      </c>
      <c r="T124" s="18">
        <f>S124*H124</f>
        <v>0</v>
      </c>
      <c r="AR124" s="15" t="s">
        <v>58</v>
      </c>
      <c r="AT124" s="15" t="s">
        <v>21</v>
      </c>
      <c r="AU124" s="15" t="s">
        <v>3</v>
      </c>
      <c r="AY124" s="16" t="s">
        <v>0</v>
      </c>
      <c r="BE124" s="17">
        <f>IF(N124="základní",J124,0)</f>
        <v>0</v>
      </c>
      <c r="BF124" s="17">
        <f>IF(N124="snížená",J124,0)</f>
        <v>0</v>
      </c>
      <c r="BG124" s="17">
        <f>IF(N124="zákl. přenesená",J124,0)</f>
        <v>0</v>
      </c>
      <c r="BH124" s="17">
        <f>IF(N124="sníž. přenesená",J124,0)</f>
        <v>0</v>
      </c>
      <c r="BI124" s="17">
        <f>IF(N124="nulová",J124,0)</f>
        <v>0</v>
      </c>
      <c r="BJ124" s="16" t="s">
        <v>1</v>
      </c>
      <c r="BK124" s="17">
        <f>ROUND(I124*H124,2)</f>
        <v>0</v>
      </c>
      <c r="BL124" s="16" t="s">
        <v>58</v>
      </c>
      <c r="BM124" s="15" t="s">
        <v>293</v>
      </c>
    </row>
    <row r="125" spans="2:65" s="1" customFormat="1" ht="19.2" x14ac:dyDescent="0.2">
      <c r="B125" s="2"/>
      <c r="D125" s="37" t="s">
        <v>17</v>
      </c>
      <c r="F125" s="36" t="s">
        <v>292</v>
      </c>
      <c r="I125" s="35"/>
      <c r="L125" s="2"/>
      <c r="M125" s="34"/>
      <c r="T125" s="33"/>
      <c r="AT125" s="16" t="s">
        <v>17</v>
      </c>
      <c r="AU125" s="16" t="s">
        <v>3</v>
      </c>
    </row>
    <row r="126" spans="2:65" s="1" customFormat="1" ht="96" x14ac:dyDescent="0.2">
      <c r="B126" s="2"/>
      <c r="D126" s="14" t="s">
        <v>229</v>
      </c>
      <c r="F126" s="76" t="s">
        <v>291</v>
      </c>
      <c r="I126" s="35"/>
      <c r="L126" s="2"/>
      <c r="M126" s="34"/>
      <c r="T126" s="33"/>
      <c r="AT126" s="16" t="s">
        <v>229</v>
      </c>
      <c r="AU126" s="16" t="s">
        <v>3</v>
      </c>
    </row>
    <row r="127" spans="2:65" s="5" customFormat="1" x14ac:dyDescent="0.2">
      <c r="B127" s="10"/>
      <c r="D127" s="14" t="s">
        <v>4</v>
      </c>
      <c r="E127" s="6" t="s">
        <v>10</v>
      </c>
      <c r="F127" s="13" t="s">
        <v>290</v>
      </c>
      <c r="H127" s="12">
        <v>755.7</v>
      </c>
      <c r="I127" s="11"/>
      <c r="L127" s="10"/>
      <c r="M127" s="32"/>
      <c r="T127" s="31"/>
      <c r="AT127" s="6" t="s">
        <v>4</v>
      </c>
      <c r="AU127" s="6" t="s">
        <v>3</v>
      </c>
      <c r="AV127" s="5" t="s">
        <v>3</v>
      </c>
      <c r="AW127" s="5" t="s">
        <v>15</v>
      </c>
      <c r="AX127" s="5" t="s">
        <v>1</v>
      </c>
      <c r="AY127" s="6" t="s">
        <v>0</v>
      </c>
    </row>
    <row r="128" spans="2:65" s="1" customFormat="1" ht="37.799999999999997" customHeight="1" x14ac:dyDescent="0.2">
      <c r="B128" s="2"/>
      <c r="C128" s="47" t="s">
        <v>289</v>
      </c>
      <c r="D128" s="47" t="s">
        <v>21</v>
      </c>
      <c r="E128" s="46" t="s">
        <v>288</v>
      </c>
      <c r="F128" s="45" t="s">
        <v>287</v>
      </c>
      <c r="G128" s="44" t="s">
        <v>144</v>
      </c>
      <c r="H128" s="43">
        <v>68.5</v>
      </c>
      <c r="I128" s="42"/>
      <c r="J128" s="41">
        <f>ROUND(I128*H128,2)</f>
        <v>0</v>
      </c>
      <c r="K128" s="40"/>
      <c r="L128" s="2"/>
      <c r="M128" s="39" t="s">
        <v>10</v>
      </c>
      <c r="N128" s="38" t="s">
        <v>9</v>
      </c>
      <c r="P128" s="19">
        <f>O128*H128</f>
        <v>0</v>
      </c>
      <c r="Q128" s="19">
        <v>0</v>
      </c>
      <c r="R128" s="19">
        <f>Q128*H128</f>
        <v>0</v>
      </c>
      <c r="S128" s="19">
        <v>0</v>
      </c>
      <c r="T128" s="18">
        <f>S128*H128</f>
        <v>0</v>
      </c>
      <c r="AR128" s="15" t="s">
        <v>58</v>
      </c>
      <c r="AT128" s="15" t="s">
        <v>21</v>
      </c>
      <c r="AU128" s="15" t="s">
        <v>3</v>
      </c>
      <c r="AY128" s="16" t="s">
        <v>0</v>
      </c>
      <c r="BE128" s="17">
        <f>IF(N128="základní",J128,0)</f>
        <v>0</v>
      </c>
      <c r="BF128" s="17">
        <f>IF(N128="snížená",J128,0)</f>
        <v>0</v>
      </c>
      <c r="BG128" s="17">
        <f>IF(N128="zákl. přenesená",J128,0)</f>
        <v>0</v>
      </c>
      <c r="BH128" s="17">
        <f>IF(N128="sníž. přenesená",J128,0)</f>
        <v>0</v>
      </c>
      <c r="BI128" s="17">
        <f>IF(N128="nulová",J128,0)</f>
        <v>0</v>
      </c>
      <c r="BJ128" s="16" t="s">
        <v>1</v>
      </c>
      <c r="BK128" s="17">
        <f>ROUND(I128*H128,2)</f>
        <v>0</v>
      </c>
      <c r="BL128" s="16" t="s">
        <v>58</v>
      </c>
      <c r="BM128" s="15" t="s">
        <v>286</v>
      </c>
    </row>
    <row r="129" spans="2:65" s="1" customFormat="1" ht="19.2" x14ac:dyDescent="0.2">
      <c r="B129" s="2"/>
      <c r="D129" s="37" t="s">
        <v>17</v>
      </c>
      <c r="F129" s="36" t="s">
        <v>285</v>
      </c>
      <c r="I129" s="35"/>
      <c r="L129" s="2"/>
      <c r="M129" s="34"/>
      <c r="T129" s="33"/>
      <c r="AT129" s="16" t="s">
        <v>17</v>
      </c>
      <c r="AU129" s="16" t="s">
        <v>3</v>
      </c>
    </row>
    <row r="130" spans="2:65" s="5" customFormat="1" ht="20.399999999999999" x14ac:dyDescent="0.2">
      <c r="B130" s="10"/>
      <c r="D130" s="14" t="s">
        <v>4</v>
      </c>
      <c r="E130" s="6" t="s">
        <v>10</v>
      </c>
      <c r="F130" s="13" t="s">
        <v>284</v>
      </c>
      <c r="H130" s="12">
        <v>22.125</v>
      </c>
      <c r="I130" s="11"/>
      <c r="L130" s="10"/>
      <c r="M130" s="32"/>
      <c r="T130" s="31"/>
      <c r="AT130" s="6" t="s">
        <v>4</v>
      </c>
      <c r="AU130" s="6" t="s">
        <v>3</v>
      </c>
      <c r="AV130" s="5" t="s">
        <v>3</v>
      </c>
      <c r="AW130" s="5" t="s">
        <v>15</v>
      </c>
      <c r="AX130" s="5" t="s">
        <v>29</v>
      </c>
      <c r="AY130" s="6" t="s">
        <v>0</v>
      </c>
    </row>
    <row r="131" spans="2:65" s="5" customFormat="1" ht="20.399999999999999" x14ac:dyDescent="0.2">
      <c r="B131" s="10"/>
      <c r="D131" s="14" t="s">
        <v>4</v>
      </c>
      <c r="E131" s="6" t="s">
        <v>10</v>
      </c>
      <c r="F131" s="13" t="s">
        <v>283</v>
      </c>
      <c r="H131" s="12">
        <v>5.718</v>
      </c>
      <c r="I131" s="11"/>
      <c r="L131" s="10"/>
      <c r="M131" s="32"/>
      <c r="T131" s="31"/>
      <c r="AT131" s="6" t="s">
        <v>4</v>
      </c>
      <c r="AU131" s="6" t="s">
        <v>3</v>
      </c>
      <c r="AV131" s="5" t="s">
        <v>3</v>
      </c>
      <c r="AW131" s="5" t="s">
        <v>15</v>
      </c>
      <c r="AX131" s="5" t="s">
        <v>29</v>
      </c>
      <c r="AY131" s="6" t="s">
        <v>0</v>
      </c>
    </row>
    <row r="132" spans="2:65" s="5" customFormat="1" x14ac:dyDescent="0.2">
      <c r="B132" s="10"/>
      <c r="D132" s="14" t="s">
        <v>4</v>
      </c>
      <c r="E132" s="6" t="s">
        <v>10</v>
      </c>
      <c r="F132" s="13" t="s">
        <v>282</v>
      </c>
      <c r="H132" s="12">
        <v>40.601999999999997</v>
      </c>
      <c r="I132" s="11"/>
      <c r="L132" s="10"/>
      <c r="M132" s="32"/>
      <c r="T132" s="31"/>
      <c r="AT132" s="6" t="s">
        <v>4</v>
      </c>
      <c r="AU132" s="6" t="s">
        <v>3</v>
      </c>
      <c r="AV132" s="5" t="s">
        <v>3</v>
      </c>
      <c r="AW132" s="5" t="s">
        <v>15</v>
      </c>
      <c r="AX132" s="5" t="s">
        <v>29</v>
      </c>
      <c r="AY132" s="6" t="s">
        <v>0</v>
      </c>
    </row>
    <row r="133" spans="2:65" s="68" customFormat="1" x14ac:dyDescent="0.2">
      <c r="B133" s="72"/>
      <c r="D133" s="14" t="s">
        <v>4</v>
      </c>
      <c r="E133" s="69" t="s">
        <v>10</v>
      </c>
      <c r="F133" s="75" t="s">
        <v>88</v>
      </c>
      <c r="H133" s="74">
        <v>68.444999999999993</v>
      </c>
      <c r="I133" s="73"/>
      <c r="L133" s="72"/>
      <c r="M133" s="71"/>
      <c r="T133" s="70"/>
      <c r="AT133" s="69" t="s">
        <v>4</v>
      </c>
      <c r="AU133" s="69" t="s">
        <v>3</v>
      </c>
      <c r="AV133" s="68" t="s">
        <v>58</v>
      </c>
      <c r="AW133" s="68" t="s">
        <v>15</v>
      </c>
      <c r="AX133" s="68" t="s">
        <v>29</v>
      </c>
      <c r="AY133" s="69" t="s">
        <v>0</v>
      </c>
    </row>
    <row r="134" spans="2:65" s="5" customFormat="1" x14ac:dyDescent="0.2">
      <c r="B134" s="10"/>
      <c r="D134" s="14" t="s">
        <v>4</v>
      </c>
      <c r="E134" s="6" t="s">
        <v>10</v>
      </c>
      <c r="F134" s="13" t="s">
        <v>281</v>
      </c>
      <c r="H134" s="12">
        <v>68.5</v>
      </c>
      <c r="I134" s="11"/>
      <c r="L134" s="10"/>
      <c r="M134" s="32"/>
      <c r="T134" s="31"/>
      <c r="AT134" s="6" t="s">
        <v>4</v>
      </c>
      <c r="AU134" s="6" t="s">
        <v>3</v>
      </c>
      <c r="AV134" s="5" t="s">
        <v>3</v>
      </c>
      <c r="AW134" s="5" t="s">
        <v>15</v>
      </c>
      <c r="AX134" s="5" t="s">
        <v>1</v>
      </c>
      <c r="AY134" s="6" t="s">
        <v>0</v>
      </c>
    </row>
    <row r="135" spans="2:65" s="1" customFormat="1" ht="37.799999999999997" customHeight="1" x14ac:dyDescent="0.2">
      <c r="B135" s="2"/>
      <c r="C135" s="47" t="s">
        <v>33</v>
      </c>
      <c r="D135" s="47" t="s">
        <v>21</v>
      </c>
      <c r="E135" s="46" t="s">
        <v>280</v>
      </c>
      <c r="F135" s="45" t="s">
        <v>279</v>
      </c>
      <c r="G135" s="44" t="s">
        <v>144</v>
      </c>
      <c r="H135" s="43">
        <v>68.5</v>
      </c>
      <c r="I135" s="42"/>
      <c r="J135" s="41">
        <f>ROUND(I135*H135,2)</f>
        <v>0</v>
      </c>
      <c r="K135" s="40"/>
      <c r="L135" s="2"/>
      <c r="M135" s="39" t="s">
        <v>10</v>
      </c>
      <c r="N135" s="38" t="s">
        <v>9</v>
      </c>
      <c r="P135" s="19">
        <f>O135*H135</f>
        <v>0</v>
      </c>
      <c r="Q135" s="19">
        <v>0</v>
      </c>
      <c r="R135" s="19">
        <f>Q135*H135</f>
        <v>0</v>
      </c>
      <c r="S135" s="19">
        <v>0</v>
      </c>
      <c r="T135" s="18">
        <f>S135*H135</f>
        <v>0</v>
      </c>
      <c r="AR135" s="15" t="s">
        <v>58</v>
      </c>
      <c r="AT135" s="15" t="s">
        <v>21</v>
      </c>
      <c r="AU135" s="15" t="s">
        <v>3</v>
      </c>
      <c r="AY135" s="16" t="s">
        <v>0</v>
      </c>
      <c r="BE135" s="17">
        <f>IF(N135="základní",J135,0)</f>
        <v>0</v>
      </c>
      <c r="BF135" s="17">
        <f>IF(N135="snížená",J135,0)</f>
        <v>0</v>
      </c>
      <c r="BG135" s="17">
        <f>IF(N135="zákl. přenesená",J135,0)</f>
        <v>0</v>
      </c>
      <c r="BH135" s="17">
        <f>IF(N135="sníž. přenesená",J135,0)</f>
        <v>0</v>
      </c>
      <c r="BI135" s="17">
        <f>IF(N135="nulová",J135,0)</f>
        <v>0</v>
      </c>
      <c r="BJ135" s="16" t="s">
        <v>1</v>
      </c>
      <c r="BK135" s="17">
        <f>ROUND(I135*H135,2)</f>
        <v>0</v>
      </c>
      <c r="BL135" s="16" t="s">
        <v>58</v>
      </c>
      <c r="BM135" s="15" t="s">
        <v>278</v>
      </c>
    </row>
    <row r="136" spans="2:65" s="1" customFormat="1" ht="19.2" x14ac:dyDescent="0.2">
      <c r="B136" s="2"/>
      <c r="D136" s="37" t="s">
        <v>17</v>
      </c>
      <c r="F136" s="36" t="s">
        <v>277</v>
      </c>
      <c r="I136" s="35"/>
      <c r="L136" s="2"/>
      <c r="M136" s="34"/>
      <c r="T136" s="33"/>
      <c r="AT136" s="16" t="s">
        <v>17</v>
      </c>
      <c r="AU136" s="16" t="s">
        <v>3</v>
      </c>
    </row>
    <row r="137" spans="2:65" s="1" customFormat="1" ht="62.7" customHeight="1" x14ac:dyDescent="0.2">
      <c r="B137" s="2"/>
      <c r="C137" s="47" t="s">
        <v>45</v>
      </c>
      <c r="D137" s="47" t="s">
        <v>21</v>
      </c>
      <c r="E137" s="46" t="s">
        <v>276</v>
      </c>
      <c r="F137" s="45" t="s">
        <v>275</v>
      </c>
      <c r="G137" s="44" t="s">
        <v>144</v>
      </c>
      <c r="H137" s="43">
        <v>68.5</v>
      </c>
      <c r="I137" s="42"/>
      <c r="J137" s="41">
        <f>ROUND(I137*H137,2)</f>
        <v>0</v>
      </c>
      <c r="K137" s="40"/>
      <c r="L137" s="2"/>
      <c r="M137" s="39" t="s">
        <v>10</v>
      </c>
      <c r="N137" s="38" t="s">
        <v>9</v>
      </c>
      <c r="P137" s="19">
        <f>O137*H137</f>
        <v>0</v>
      </c>
      <c r="Q137" s="19">
        <v>0</v>
      </c>
      <c r="R137" s="19">
        <f>Q137*H137</f>
        <v>0</v>
      </c>
      <c r="S137" s="19">
        <v>0</v>
      </c>
      <c r="T137" s="18">
        <f>S137*H137</f>
        <v>0</v>
      </c>
      <c r="AR137" s="15" t="s">
        <v>58</v>
      </c>
      <c r="AT137" s="15" t="s">
        <v>21</v>
      </c>
      <c r="AU137" s="15" t="s">
        <v>3</v>
      </c>
      <c r="AY137" s="16" t="s">
        <v>0</v>
      </c>
      <c r="BE137" s="17">
        <f>IF(N137="základní",J137,0)</f>
        <v>0</v>
      </c>
      <c r="BF137" s="17">
        <f>IF(N137="snížená",J137,0)</f>
        <v>0</v>
      </c>
      <c r="BG137" s="17">
        <f>IF(N137="zákl. přenesená",J137,0)</f>
        <v>0</v>
      </c>
      <c r="BH137" s="17">
        <f>IF(N137="sníž. přenesená",J137,0)</f>
        <v>0</v>
      </c>
      <c r="BI137" s="17">
        <f>IF(N137="nulová",J137,0)</f>
        <v>0</v>
      </c>
      <c r="BJ137" s="16" t="s">
        <v>1</v>
      </c>
      <c r="BK137" s="17">
        <f>ROUND(I137*H137,2)</f>
        <v>0</v>
      </c>
      <c r="BL137" s="16" t="s">
        <v>58</v>
      </c>
      <c r="BM137" s="15" t="s">
        <v>274</v>
      </c>
    </row>
    <row r="138" spans="2:65" s="1" customFormat="1" ht="19.2" x14ac:dyDescent="0.2">
      <c r="B138" s="2"/>
      <c r="D138" s="37" t="s">
        <v>17</v>
      </c>
      <c r="F138" s="36" t="s">
        <v>273</v>
      </c>
      <c r="I138" s="35"/>
      <c r="L138" s="2"/>
      <c r="M138" s="34"/>
      <c r="T138" s="33"/>
      <c r="AT138" s="16" t="s">
        <v>17</v>
      </c>
      <c r="AU138" s="16" t="s">
        <v>3</v>
      </c>
    </row>
    <row r="139" spans="2:65" s="1" customFormat="1" ht="28.8" x14ac:dyDescent="0.2">
      <c r="B139" s="2"/>
      <c r="D139" s="14" t="s">
        <v>229</v>
      </c>
      <c r="F139" s="76" t="s">
        <v>272</v>
      </c>
      <c r="I139" s="35"/>
      <c r="L139" s="2"/>
      <c r="M139" s="34"/>
      <c r="T139" s="33"/>
      <c r="AT139" s="16" t="s">
        <v>229</v>
      </c>
      <c r="AU139" s="16" t="s">
        <v>3</v>
      </c>
    </row>
    <row r="140" spans="2:65" s="1" customFormat="1" ht="37.799999999999997" customHeight="1" x14ac:dyDescent="0.2">
      <c r="B140" s="2"/>
      <c r="C140" s="47" t="s">
        <v>271</v>
      </c>
      <c r="D140" s="47" t="s">
        <v>21</v>
      </c>
      <c r="E140" s="46" t="s">
        <v>270</v>
      </c>
      <c r="F140" s="45" t="s">
        <v>269</v>
      </c>
      <c r="G140" s="44" t="s">
        <v>144</v>
      </c>
      <c r="H140" s="43">
        <v>68.5</v>
      </c>
      <c r="I140" s="42"/>
      <c r="J140" s="41">
        <f>ROUND(I140*H140,2)</f>
        <v>0</v>
      </c>
      <c r="K140" s="40"/>
      <c r="L140" s="2"/>
      <c r="M140" s="39" t="s">
        <v>10</v>
      </c>
      <c r="N140" s="38" t="s">
        <v>9</v>
      </c>
      <c r="P140" s="19">
        <f>O140*H140</f>
        <v>0</v>
      </c>
      <c r="Q140" s="19">
        <v>0</v>
      </c>
      <c r="R140" s="19">
        <f>Q140*H140</f>
        <v>0</v>
      </c>
      <c r="S140" s="19">
        <v>0</v>
      </c>
      <c r="T140" s="18">
        <f>S140*H140</f>
        <v>0</v>
      </c>
      <c r="AR140" s="15" t="s">
        <v>58</v>
      </c>
      <c r="AT140" s="15" t="s">
        <v>21</v>
      </c>
      <c r="AU140" s="15" t="s">
        <v>3</v>
      </c>
      <c r="AY140" s="16" t="s">
        <v>0</v>
      </c>
      <c r="BE140" s="17">
        <f>IF(N140="základní",J140,0)</f>
        <v>0</v>
      </c>
      <c r="BF140" s="17">
        <f>IF(N140="snížená",J140,0)</f>
        <v>0</v>
      </c>
      <c r="BG140" s="17">
        <f>IF(N140="zákl. přenesená",J140,0)</f>
        <v>0</v>
      </c>
      <c r="BH140" s="17">
        <f>IF(N140="sníž. přenesená",J140,0)</f>
        <v>0</v>
      </c>
      <c r="BI140" s="17">
        <f>IF(N140="nulová",J140,0)</f>
        <v>0</v>
      </c>
      <c r="BJ140" s="16" t="s">
        <v>1</v>
      </c>
      <c r="BK140" s="17">
        <f>ROUND(I140*H140,2)</f>
        <v>0</v>
      </c>
      <c r="BL140" s="16" t="s">
        <v>58</v>
      </c>
      <c r="BM140" s="15" t="s">
        <v>268</v>
      </c>
    </row>
    <row r="141" spans="2:65" s="1" customFormat="1" ht="19.2" x14ac:dyDescent="0.2">
      <c r="B141" s="2"/>
      <c r="D141" s="37" t="s">
        <v>17</v>
      </c>
      <c r="F141" s="36" t="s">
        <v>267</v>
      </c>
      <c r="I141" s="35"/>
      <c r="L141" s="2"/>
      <c r="M141" s="34"/>
      <c r="T141" s="33"/>
      <c r="AT141" s="16" t="s">
        <v>17</v>
      </c>
      <c r="AU141" s="16" t="s">
        <v>3</v>
      </c>
    </row>
    <row r="142" spans="2:65" s="1" customFormat="1" ht="37.799999999999997" customHeight="1" x14ac:dyDescent="0.2">
      <c r="B142" s="2"/>
      <c r="C142" s="47" t="s">
        <v>266</v>
      </c>
      <c r="D142" s="47" t="s">
        <v>21</v>
      </c>
      <c r="E142" s="46" t="s">
        <v>265</v>
      </c>
      <c r="F142" s="45" t="s">
        <v>264</v>
      </c>
      <c r="G142" s="44" t="s">
        <v>41</v>
      </c>
      <c r="H142" s="43">
        <v>200</v>
      </c>
      <c r="I142" s="42"/>
      <c r="J142" s="41">
        <f>ROUND(I142*H142,2)</f>
        <v>0</v>
      </c>
      <c r="K142" s="40"/>
      <c r="L142" s="2"/>
      <c r="M142" s="39" t="s">
        <v>10</v>
      </c>
      <c r="N142" s="38" t="s">
        <v>9</v>
      </c>
      <c r="P142" s="19">
        <f>O142*H142</f>
        <v>0</v>
      </c>
      <c r="Q142" s="19">
        <v>0</v>
      </c>
      <c r="R142" s="19">
        <f>Q142*H142</f>
        <v>0</v>
      </c>
      <c r="S142" s="19">
        <v>0</v>
      </c>
      <c r="T142" s="18">
        <f>S142*H142</f>
        <v>0</v>
      </c>
      <c r="AR142" s="15" t="s">
        <v>58</v>
      </c>
      <c r="AT142" s="15" t="s">
        <v>21</v>
      </c>
      <c r="AU142" s="15" t="s">
        <v>3</v>
      </c>
      <c r="AY142" s="16" t="s">
        <v>0</v>
      </c>
      <c r="BE142" s="17">
        <f>IF(N142="základní",J142,0)</f>
        <v>0</v>
      </c>
      <c r="BF142" s="17">
        <f>IF(N142="snížená",J142,0)</f>
        <v>0</v>
      </c>
      <c r="BG142" s="17">
        <f>IF(N142="zákl. přenesená",J142,0)</f>
        <v>0</v>
      </c>
      <c r="BH142" s="17">
        <f>IF(N142="sníž. přenesená",J142,0)</f>
        <v>0</v>
      </c>
      <c r="BI142" s="17">
        <f>IF(N142="nulová",J142,0)</f>
        <v>0</v>
      </c>
      <c r="BJ142" s="16" t="s">
        <v>1</v>
      </c>
      <c r="BK142" s="17">
        <f>ROUND(I142*H142,2)</f>
        <v>0</v>
      </c>
      <c r="BL142" s="16" t="s">
        <v>58</v>
      </c>
      <c r="BM142" s="15" t="s">
        <v>263</v>
      </c>
    </row>
    <row r="143" spans="2:65" s="1" customFormat="1" ht="19.2" x14ac:dyDescent="0.2">
      <c r="B143" s="2"/>
      <c r="D143" s="37" t="s">
        <v>17</v>
      </c>
      <c r="F143" s="36" t="s">
        <v>262</v>
      </c>
      <c r="I143" s="35"/>
      <c r="L143" s="2"/>
      <c r="M143" s="34"/>
      <c r="T143" s="33"/>
      <c r="AT143" s="16" t="s">
        <v>17</v>
      </c>
      <c r="AU143" s="16" t="s">
        <v>3</v>
      </c>
    </row>
    <row r="144" spans="2:65" s="61" customFormat="1" x14ac:dyDescent="0.2">
      <c r="B144" s="65"/>
      <c r="D144" s="14" t="s">
        <v>4</v>
      </c>
      <c r="E144" s="62" t="s">
        <v>10</v>
      </c>
      <c r="F144" s="67" t="s">
        <v>261</v>
      </c>
      <c r="H144" s="62" t="s">
        <v>10</v>
      </c>
      <c r="I144" s="66"/>
      <c r="L144" s="65"/>
      <c r="M144" s="64"/>
      <c r="T144" s="63"/>
      <c r="AT144" s="62" t="s">
        <v>4</v>
      </c>
      <c r="AU144" s="62" t="s">
        <v>3</v>
      </c>
      <c r="AV144" s="61" t="s">
        <v>1</v>
      </c>
      <c r="AW144" s="61" t="s">
        <v>15</v>
      </c>
      <c r="AX144" s="61" t="s">
        <v>29</v>
      </c>
      <c r="AY144" s="62" t="s">
        <v>0</v>
      </c>
    </row>
    <row r="145" spans="2:65" s="5" customFormat="1" x14ac:dyDescent="0.2">
      <c r="B145" s="10"/>
      <c r="D145" s="14" t="s">
        <v>4</v>
      </c>
      <c r="E145" s="6" t="s">
        <v>10</v>
      </c>
      <c r="F145" s="13" t="s">
        <v>260</v>
      </c>
      <c r="H145" s="12">
        <v>200</v>
      </c>
      <c r="I145" s="11"/>
      <c r="L145" s="10"/>
      <c r="M145" s="32"/>
      <c r="T145" s="31"/>
      <c r="AT145" s="6" t="s">
        <v>4</v>
      </c>
      <c r="AU145" s="6" t="s">
        <v>3</v>
      </c>
      <c r="AV145" s="5" t="s">
        <v>3</v>
      </c>
      <c r="AW145" s="5" t="s">
        <v>15</v>
      </c>
      <c r="AX145" s="5" t="s">
        <v>1</v>
      </c>
      <c r="AY145" s="6" t="s">
        <v>0</v>
      </c>
    </row>
    <row r="146" spans="2:65" s="1" customFormat="1" ht="37.799999999999997" customHeight="1" x14ac:dyDescent="0.2">
      <c r="B146" s="2"/>
      <c r="C146" s="30" t="s">
        <v>259</v>
      </c>
      <c r="D146" s="30" t="s">
        <v>8</v>
      </c>
      <c r="E146" s="29" t="s">
        <v>258</v>
      </c>
      <c r="F146" s="28" t="s">
        <v>257</v>
      </c>
      <c r="G146" s="27" t="s">
        <v>223</v>
      </c>
      <c r="H146" s="26">
        <v>12</v>
      </c>
      <c r="I146" s="25"/>
      <c r="J146" s="24">
        <f>ROUND(I146*H146,2)</f>
        <v>0</v>
      </c>
      <c r="K146" s="23"/>
      <c r="L146" s="22"/>
      <c r="M146" s="21" t="s">
        <v>10</v>
      </c>
      <c r="N146" s="20" t="s">
        <v>9</v>
      </c>
      <c r="P146" s="19">
        <f>O146*H146</f>
        <v>0</v>
      </c>
      <c r="Q146" s="19">
        <v>1E-3</v>
      </c>
      <c r="R146" s="19">
        <f>Q146*H146</f>
        <v>1.2E-2</v>
      </c>
      <c r="S146" s="19">
        <v>0</v>
      </c>
      <c r="T146" s="18">
        <f>S146*H146</f>
        <v>0</v>
      </c>
      <c r="AR146" s="15" t="s">
        <v>109</v>
      </c>
      <c r="AT146" s="15" t="s">
        <v>8</v>
      </c>
      <c r="AU146" s="15" t="s">
        <v>3</v>
      </c>
      <c r="AY146" s="16" t="s">
        <v>0</v>
      </c>
      <c r="BE146" s="17">
        <f>IF(N146="základní",J146,0)</f>
        <v>0</v>
      </c>
      <c r="BF146" s="17">
        <f>IF(N146="snížená",J146,0)</f>
        <v>0</v>
      </c>
      <c r="BG146" s="17">
        <f>IF(N146="zákl. přenesená",J146,0)</f>
        <v>0</v>
      </c>
      <c r="BH146" s="17">
        <f>IF(N146="sníž. přenesená",J146,0)</f>
        <v>0</v>
      </c>
      <c r="BI146" s="17">
        <f>IF(N146="nulová",J146,0)</f>
        <v>0</v>
      </c>
      <c r="BJ146" s="16" t="s">
        <v>1</v>
      </c>
      <c r="BK146" s="17">
        <f>ROUND(I146*H146,2)</f>
        <v>0</v>
      </c>
      <c r="BL146" s="16" t="s">
        <v>58</v>
      </c>
      <c r="BM146" s="15" t="s">
        <v>256</v>
      </c>
    </row>
    <row r="147" spans="2:65" s="61" customFormat="1" x14ac:dyDescent="0.2">
      <c r="B147" s="65"/>
      <c r="D147" s="14" t="s">
        <v>4</v>
      </c>
      <c r="E147" s="62" t="s">
        <v>10</v>
      </c>
      <c r="F147" s="67" t="s">
        <v>255</v>
      </c>
      <c r="H147" s="62" t="s">
        <v>10</v>
      </c>
      <c r="I147" s="66"/>
      <c r="L147" s="65"/>
      <c r="M147" s="64"/>
      <c r="T147" s="63"/>
      <c r="AT147" s="62" t="s">
        <v>4</v>
      </c>
      <c r="AU147" s="62" t="s">
        <v>3</v>
      </c>
      <c r="AV147" s="61" t="s">
        <v>1</v>
      </c>
      <c r="AW147" s="61" t="s">
        <v>15</v>
      </c>
      <c r="AX147" s="61" t="s">
        <v>29</v>
      </c>
      <c r="AY147" s="62" t="s">
        <v>0</v>
      </c>
    </row>
    <row r="148" spans="2:65" s="5" customFormat="1" x14ac:dyDescent="0.2">
      <c r="B148" s="10"/>
      <c r="D148" s="14" t="s">
        <v>4</v>
      </c>
      <c r="E148" s="6" t="s">
        <v>10</v>
      </c>
      <c r="F148" s="13" t="s">
        <v>254</v>
      </c>
      <c r="H148" s="12">
        <v>12</v>
      </c>
      <c r="I148" s="11"/>
      <c r="L148" s="10"/>
      <c r="M148" s="32"/>
      <c r="T148" s="31"/>
      <c r="AT148" s="6" t="s">
        <v>4</v>
      </c>
      <c r="AU148" s="6" t="s">
        <v>3</v>
      </c>
      <c r="AV148" s="5" t="s">
        <v>3</v>
      </c>
      <c r="AW148" s="5" t="s">
        <v>15</v>
      </c>
      <c r="AX148" s="5" t="s">
        <v>1</v>
      </c>
      <c r="AY148" s="6" t="s">
        <v>0</v>
      </c>
    </row>
    <row r="149" spans="2:65" s="1" customFormat="1" ht="37.799999999999997" customHeight="1" x14ac:dyDescent="0.2">
      <c r="B149" s="2"/>
      <c r="C149" s="47" t="s">
        <v>253</v>
      </c>
      <c r="D149" s="47" t="s">
        <v>21</v>
      </c>
      <c r="E149" s="46" t="s">
        <v>252</v>
      </c>
      <c r="F149" s="45" t="s">
        <v>251</v>
      </c>
      <c r="G149" s="44" t="s">
        <v>41</v>
      </c>
      <c r="H149" s="43">
        <v>72.48</v>
      </c>
      <c r="I149" s="42"/>
      <c r="J149" s="41">
        <f>ROUND(I149*H149,2)</f>
        <v>0</v>
      </c>
      <c r="K149" s="40"/>
      <c r="L149" s="2"/>
      <c r="M149" s="39" t="s">
        <v>10</v>
      </c>
      <c r="N149" s="38" t="s">
        <v>9</v>
      </c>
      <c r="P149" s="19">
        <f>O149*H149</f>
        <v>0</v>
      </c>
      <c r="Q149" s="19">
        <v>0</v>
      </c>
      <c r="R149" s="19">
        <f>Q149*H149</f>
        <v>0</v>
      </c>
      <c r="S149" s="19">
        <v>0</v>
      </c>
      <c r="T149" s="18">
        <f>S149*H149</f>
        <v>0</v>
      </c>
      <c r="AR149" s="15" t="s">
        <v>58</v>
      </c>
      <c r="AT149" s="15" t="s">
        <v>21</v>
      </c>
      <c r="AU149" s="15" t="s">
        <v>3</v>
      </c>
      <c r="AY149" s="16" t="s">
        <v>0</v>
      </c>
      <c r="BE149" s="17">
        <f>IF(N149="základní",J149,0)</f>
        <v>0</v>
      </c>
      <c r="BF149" s="17">
        <f>IF(N149="snížená",J149,0)</f>
        <v>0</v>
      </c>
      <c r="BG149" s="17">
        <f>IF(N149="zákl. přenesená",J149,0)</f>
        <v>0</v>
      </c>
      <c r="BH149" s="17">
        <f>IF(N149="sníž. přenesená",J149,0)</f>
        <v>0</v>
      </c>
      <c r="BI149" s="17">
        <f>IF(N149="nulová",J149,0)</f>
        <v>0</v>
      </c>
      <c r="BJ149" s="16" t="s">
        <v>1</v>
      </c>
      <c r="BK149" s="17">
        <f>ROUND(I149*H149,2)</f>
        <v>0</v>
      </c>
      <c r="BL149" s="16" t="s">
        <v>58</v>
      </c>
      <c r="BM149" s="15" t="s">
        <v>250</v>
      </c>
    </row>
    <row r="150" spans="2:65" s="1" customFormat="1" ht="19.2" x14ac:dyDescent="0.2">
      <c r="B150" s="2"/>
      <c r="D150" s="37" t="s">
        <v>17</v>
      </c>
      <c r="F150" s="36" t="s">
        <v>249</v>
      </c>
      <c r="I150" s="35"/>
      <c r="L150" s="2"/>
      <c r="M150" s="34"/>
      <c r="T150" s="33"/>
      <c r="AT150" s="16" t="s">
        <v>17</v>
      </c>
      <c r="AU150" s="16" t="s">
        <v>3</v>
      </c>
    </row>
    <row r="151" spans="2:65" s="1" customFormat="1" ht="33" customHeight="1" x14ac:dyDescent="0.2">
      <c r="B151" s="2"/>
      <c r="C151" s="47" t="s">
        <v>248</v>
      </c>
      <c r="D151" s="47" t="s">
        <v>21</v>
      </c>
      <c r="E151" s="46" t="s">
        <v>247</v>
      </c>
      <c r="F151" s="45" t="s">
        <v>246</v>
      </c>
      <c r="G151" s="44" t="s">
        <v>41</v>
      </c>
      <c r="H151" s="43">
        <v>72.48</v>
      </c>
      <c r="I151" s="42"/>
      <c r="J151" s="41">
        <f>ROUND(I151*H151,2)</f>
        <v>0</v>
      </c>
      <c r="K151" s="40"/>
      <c r="L151" s="2"/>
      <c r="M151" s="39" t="s">
        <v>10</v>
      </c>
      <c r="N151" s="38" t="s">
        <v>9</v>
      </c>
      <c r="P151" s="19">
        <f>O151*H151</f>
        <v>0</v>
      </c>
      <c r="Q151" s="19">
        <v>0</v>
      </c>
      <c r="R151" s="19">
        <f>Q151*H151</f>
        <v>0</v>
      </c>
      <c r="S151" s="19">
        <v>0</v>
      </c>
      <c r="T151" s="18">
        <f>S151*H151</f>
        <v>0</v>
      </c>
      <c r="AR151" s="15" t="s">
        <v>58</v>
      </c>
      <c r="AT151" s="15" t="s">
        <v>21</v>
      </c>
      <c r="AU151" s="15" t="s">
        <v>3</v>
      </c>
      <c r="AY151" s="16" t="s">
        <v>0</v>
      </c>
      <c r="BE151" s="17">
        <f>IF(N151="základní",J151,0)</f>
        <v>0</v>
      </c>
      <c r="BF151" s="17">
        <f>IF(N151="snížená",J151,0)</f>
        <v>0</v>
      </c>
      <c r="BG151" s="17">
        <f>IF(N151="zákl. přenesená",J151,0)</f>
        <v>0</v>
      </c>
      <c r="BH151" s="17">
        <f>IF(N151="sníž. přenesená",J151,0)</f>
        <v>0</v>
      </c>
      <c r="BI151" s="17">
        <f>IF(N151="nulová",J151,0)</f>
        <v>0</v>
      </c>
      <c r="BJ151" s="16" t="s">
        <v>1</v>
      </c>
      <c r="BK151" s="17">
        <f>ROUND(I151*H151,2)</f>
        <v>0</v>
      </c>
      <c r="BL151" s="16" t="s">
        <v>58</v>
      </c>
      <c r="BM151" s="15" t="s">
        <v>245</v>
      </c>
    </row>
    <row r="152" spans="2:65" s="1" customFormat="1" ht="19.2" x14ac:dyDescent="0.2">
      <c r="B152" s="2"/>
      <c r="D152" s="37" t="s">
        <v>17</v>
      </c>
      <c r="F152" s="36" t="s">
        <v>244</v>
      </c>
      <c r="I152" s="35"/>
      <c r="L152" s="2"/>
      <c r="M152" s="34"/>
      <c r="T152" s="33"/>
      <c r="AT152" s="16" t="s">
        <v>17</v>
      </c>
      <c r="AU152" s="16" t="s">
        <v>3</v>
      </c>
    </row>
    <row r="153" spans="2:65" s="1" customFormat="1" ht="86.4" x14ac:dyDescent="0.2">
      <c r="B153" s="2"/>
      <c r="D153" s="14" t="s">
        <v>229</v>
      </c>
      <c r="F153" s="76" t="s">
        <v>243</v>
      </c>
      <c r="I153" s="35"/>
      <c r="L153" s="2"/>
      <c r="M153" s="34"/>
      <c r="T153" s="33"/>
      <c r="AT153" s="16" t="s">
        <v>229</v>
      </c>
      <c r="AU153" s="16" t="s">
        <v>3</v>
      </c>
    </row>
    <row r="154" spans="2:65" s="61" customFormat="1" x14ac:dyDescent="0.2">
      <c r="B154" s="65"/>
      <c r="D154" s="14" t="s">
        <v>4</v>
      </c>
      <c r="E154" s="62" t="s">
        <v>10</v>
      </c>
      <c r="F154" s="67" t="s">
        <v>242</v>
      </c>
      <c r="H154" s="62" t="s">
        <v>10</v>
      </c>
      <c r="I154" s="66"/>
      <c r="L154" s="65"/>
      <c r="M154" s="64"/>
      <c r="T154" s="63"/>
      <c r="AT154" s="62" t="s">
        <v>4</v>
      </c>
      <c r="AU154" s="62" t="s">
        <v>3</v>
      </c>
      <c r="AV154" s="61" t="s">
        <v>1</v>
      </c>
      <c r="AW154" s="61" t="s">
        <v>15</v>
      </c>
      <c r="AX154" s="61" t="s">
        <v>29</v>
      </c>
      <c r="AY154" s="62" t="s">
        <v>0</v>
      </c>
    </row>
    <row r="155" spans="2:65" s="5" customFormat="1" x14ac:dyDescent="0.2">
      <c r="B155" s="10"/>
      <c r="D155" s="14" t="s">
        <v>4</v>
      </c>
      <c r="E155" s="6" t="s">
        <v>10</v>
      </c>
      <c r="F155" s="13" t="s">
        <v>241</v>
      </c>
      <c r="H155" s="12">
        <v>72.48</v>
      </c>
      <c r="I155" s="11"/>
      <c r="L155" s="10"/>
      <c r="M155" s="32"/>
      <c r="T155" s="31"/>
      <c r="AT155" s="6" t="s">
        <v>4</v>
      </c>
      <c r="AU155" s="6" t="s">
        <v>3</v>
      </c>
      <c r="AV155" s="5" t="s">
        <v>3</v>
      </c>
      <c r="AW155" s="5" t="s">
        <v>15</v>
      </c>
      <c r="AX155" s="5" t="s">
        <v>1</v>
      </c>
      <c r="AY155" s="6" t="s">
        <v>0</v>
      </c>
    </row>
    <row r="156" spans="2:65" s="1" customFormat="1" ht="49.05" customHeight="1" x14ac:dyDescent="0.2">
      <c r="B156" s="2"/>
      <c r="C156" s="47" t="s">
        <v>240</v>
      </c>
      <c r="D156" s="47" t="s">
        <v>21</v>
      </c>
      <c r="E156" s="46" t="s">
        <v>239</v>
      </c>
      <c r="F156" s="45" t="s">
        <v>238</v>
      </c>
      <c r="G156" s="44" t="s">
        <v>41</v>
      </c>
      <c r="H156" s="43">
        <v>200</v>
      </c>
      <c r="I156" s="42"/>
      <c r="J156" s="41">
        <f>ROUND(I156*H156,2)</f>
        <v>0</v>
      </c>
      <c r="K156" s="40"/>
      <c r="L156" s="2"/>
      <c r="M156" s="39" t="s">
        <v>10</v>
      </c>
      <c r="N156" s="38" t="s">
        <v>9</v>
      </c>
      <c r="P156" s="19">
        <f>O156*H156</f>
        <v>0</v>
      </c>
      <c r="Q156" s="19">
        <v>0</v>
      </c>
      <c r="R156" s="19">
        <f>Q156*H156</f>
        <v>0</v>
      </c>
      <c r="S156" s="19">
        <v>0</v>
      </c>
      <c r="T156" s="18">
        <f>S156*H156</f>
        <v>0</v>
      </c>
      <c r="AR156" s="15" t="s">
        <v>58</v>
      </c>
      <c r="AT156" s="15" t="s">
        <v>21</v>
      </c>
      <c r="AU156" s="15" t="s">
        <v>3</v>
      </c>
      <c r="AY156" s="16" t="s">
        <v>0</v>
      </c>
      <c r="BE156" s="17">
        <f>IF(N156="základní",J156,0)</f>
        <v>0</v>
      </c>
      <c r="BF156" s="17">
        <f>IF(N156="snížená",J156,0)</f>
        <v>0</v>
      </c>
      <c r="BG156" s="17">
        <f>IF(N156="zákl. přenesená",J156,0)</f>
        <v>0</v>
      </c>
      <c r="BH156" s="17">
        <f>IF(N156="sníž. přenesená",J156,0)</f>
        <v>0</v>
      </c>
      <c r="BI156" s="17">
        <f>IF(N156="nulová",J156,0)</f>
        <v>0</v>
      </c>
      <c r="BJ156" s="16" t="s">
        <v>1</v>
      </c>
      <c r="BK156" s="17">
        <f>ROUND(I156*H156,2)</f>
        <v>0</v>
      </c>
      <c r="BL156" s="16" t="s">
        <v>58</v>
      </c>
      <c r="BM156" s="15" t="s">
        <v>237</v>
      </c>
    </row>
    <row r="157" spans="2:65" s="1" customFormat="1" ht="19.2" x14ac:dyDescent="0.2">
      <c r="B157" s="2"/>
      <c r="D157" s="37" t="s">
        <v>17</v>
      </c>
      <c r="F157" s="36" t="s">
        <v>236</v>
      </c>
      <c r="I157" s="35"/>
      <c r="L157" s="2"/>
      <c r="M157" s="34"/>
      <c r="T157" s="33"/>
      <c r="AT157" s="16" t="s">
        <v>17</v>
      </c>
      <c r="AU157" s="16" t="s">
        <v>3</v>
      </c>
    </row>
    <row r="158" spans="2:65" s="1" customFormat="1" ht="24.15" customHeight="1" x14ac:dyDescent="0.2">
      <c r="B158" s="2"/>
      <c r="C158" s="47" t="s">
        <v>235</v>
      </c>
      <c r="D158" s="47" t="s">
        <v>21</v>
      </c>
      <c r="E158" s="46" t="s">
        <v>234</v>
      </c>
      <c r="F158" s="45" t="s">
        <v>233</v>
      </c>
      <c r="G158" s="44" t="s">
        <v>34</v>
      </c>
      <c r="H158" s="43">
        <v>6.0000000000000001E-3</v>
      </c>
      <c r="I158" s="42"/>
      <c r="J158" s="41">
        <f>ROUND(I158*H158,2)</f>
        <v>0</v>
      </c>
      <c r="K158" s="40"/>
      <c r="L158" s="2"/>
      <c r="M158" s="39" t="s">
        <v>10</v>
      </c>
      <c r="N158" s="38" t="s">
        <v>9</v>
      </c>
      <c r="P158" s="19">
        <f>O158*H158</f>
        <v>0</v>
      </c>
      <c r="Q158" s="19">
        <v>0</v>
      </c>
      <c r="R158" s="19">
        <f>Q158*H158</f>
        <v>0</v>
      </c>
      <c r="S158" s="19">
        <v>0</v>
      </c>
      <c r="T158" s="18">
        <f>S158*H158</f>
        <v>0</v>
      </c>
      <c r="AR158" s="15" t="s">
        <v>58</v>
      </c>
      <c r="AT158" s="15" t="s">
        <v>21</v>
      </c>
      <c r="AU158" s="15" t="s">
        <v>3</v>
      </c>
      <c r="AY158" s="16" t="s">
        <v>0</v>
      </c>
      <c r="BE158" s="17">
        <f>IF(N158="základní",J158,0)</f>
        <v>0</v>
      </c>
      <c r="BF158" s="17">
        <f>IF(N158="snížená",J158,0)</f>
        <v>0</v>
      </c>
      <c r="BG158" s="17">
        <f>IF(N158="zákl. přenesená",J158,0)</f>
        <v>0</v>
      </c>
      <c r="BH158" s="17">
        <f>IF(N158="sníž. přenesená",J158,0)</f>
        <v>0</v>
      </c>
      <c r="BI158" s="17">
        <f>IF(N158="nulová",J158,0)</f>
        <v>0</v>
      </c>
      <c r="BJ158" s="16" t="s">
        <v>1</v>
      </c>
      <c r="BK158" s="17">
        <f>ROUND(I158*H158,2)</f>
        <v>0</v>
      </c>
      <c r="BL158" s="16" t="s">
        <v>58</v>
      </c>
      <c r="BM158" s="15" t="s">
        <v>232</v>
      </c>
    </row>
    <row r="159" spans="2:65" s="1" customFormat="1" ht="19.2" x14ac:dyDescent="0.2">
      <c r="B159" s="2"/>
      <c r="D159" s="37" t="s">
        <v>17</v>
      </c>
      <c r="F159" s="36" t="s">
        <v>231</v>
      </c>
      <c r="I159" s="35"/>
      <c r="L159" s="2"/>
      <c r="M159" s="34"/>
      <c r="T159" s="33"/>
      <c r="AT159" s="16" t="s">
        <v>17</v>
      </c>
      <c r="AU159" s="16" t="s">
        <v>3</v>
      </c>
    </row>
    <row r="160" spans="2:65" s="1" customFormat="1" ht="28.8" x14ac:dyDescent="0.2">
      <c r="B160" s="2"/>
      <c r="D160" s="14" t="s">
        <v>229</v>
      </c>
      <c r="F160" s="76" t="s">
        <v>230</v>
      </c>
      <c r="I160" s="35"/>
      <c r="L160" s="2"/>
      <c r="M160" s="34"/>
      <c r="T160" s="33"/>
      <c r="AT160" s="16" t="s">
        <v>229</v>
      </c>
      <c r="AU160" s="16" t="s">
        <v>3</v>
      </c>
    </row>
    <row r="161" spans="2:65" s="61" customFormat="1" ht="20.399999999999999" x14ac:dyDescent="0.2">
      <c r="B161" s="65"/>
      <c r="D161" s="14" t="s">
        <v>4</v>
      </c>
      <c r="E161" s="62" t="s">
        <v>10</v>
      </c>
      <c r="F161" s="67" t="s">
        <v>228</v>
      </c>
      <c r="H161" s="62" t="s">
        <v>10</v>
      </c>
      <c r="I161" s="66"/>
      <c r="L161" s="65"/>
      <c r="M161" s="64"/>
      <c r="T161" s="63"/>
      <c r="AT161" s="62" t="s">
        <v>4</v>
      </c>
      <c r="AU161" s="62" t="s">
        <v>3</v>
      </c>
      <c r="AV161" s="61" t="s">
        <v>1</v>
      </c>
      <c r="AW161" s="61" t="s">
        <v>15</v>
      </c>
      <c r="AX161" s="61" t="s">
        <v>29</v>
      </c>
      <c r="AY161" s="62" t="s">
        <v>0</v>
      </c>
    </row>
    <row r="162" spans="2:65" s="5" customFormat="1" x14ac:dyDescent="0.2">
      <c r="B162" s="10"/>
      <c r="D162" s="14" t="s">
        <v>4</v>
      </c>
      <c r="E162" s="6" t="s">
        <v>10</v>
      </c>
      <c r="F162" s="13" t="s">
        <v>227</v>
      </c>
      <c r="H162" s="12">
        <v>6.0000000000000001E-3</v>
      </c>
      <c r="I162" s="11"/>
      <c r="L162" s="10"/>
      <c r="M162" s="32"/>
      <c r="T162" s="31"/>
      <c r="AT162" s="6" t="s">
        <v>4</v>
      </c>
      <c r="AU162" s="6" t="s">
        <v>3</v>
      </c>
      <c r="AV162" s="5" t="s">
        <v>3</v>
      </c>
      <c r="AW162" s="5" t="s">
        <v>15</v>
      </c>
      <c r="AX162" s="5" t="s">
        <v>1</v>
      </c>
      <c r="AY162" s="6" t="s">
        <v>0</v>
      </c>
    </row>
    <row r="163" spans="2:65" s="1" customFormat="1" ht="16.5" customHeight="1" x14ac:dyDescent="0.2">
      <c r="B163" s="2"/>
      <c r="C163" s="30" t="s">
        <v>226</v>
      </c>
      <c r="D163" s="30" t="s">
        <v>8</v>
      </c>
      <c r="E163" s="29" t="s">
        <v>225</v>
      </c>
      <c r="F163" s="28" t="s">
        <v>224</v>
      </c>
      <c r="G163" s="27" t="s">
        <v>223</v>
      </c>
      <c r="H163" s="26">
        <v>6</v>
      </c>
      <c r="I163" s="25"/>
      <c r="J163" s="24">
        <f>ROUND(I163*H163,2)</f>
        <v>0</v>
      </c>
      <c r="K163" s="23"/>
      <c r="L163" s="22"/>
      <c r="M163" s="21" t="s">
        <v>10</v>
      </c>
      <c r="N163" s="20" t="s">
        <v>9</v>
      </c>
      <c r="P163" s="19">
        <f>O163*H163</f>
        <v>0</v>
      </c>
      <c r="Q163" s="19">
        <v>1E-3</v>
      </c>
      <c r="R163" s="19">
        <f>Q163*H163</f>
        <v>6.0000000000000001E-3</v>
      </c>
      <c r="S163" s="19">
        <v>0</v>
      </c>
      <c r="T163" s="18">
        <f>S163*H163</f>
        <v>0</v>
      </c>
      <c r="AR163" s="15" t="s">
        <v>109</v>
      </c>
      <c r="AT163" s="15" t="s">
        <v>8</v>
      </c>
      <c r="AU163" s="15" t="s">
        <v>3</v>
      </c>
      <c r="AY163" s="16" t="s">
        <v>0</v>
      </c>
      <c r="BE163" s="17">
        <f>IF(N163="základní",J163,0)</f>
        <v>0</v>
      </c>
      <c r="BF163" s="17">
        <f>IF(N163="snížená",J163,0)</f>
        <v>0</v>
      </c>
      <c r="BG163" s="17">
        <f>IF(N163="zákl. přenesená",J163,0)</f>
        <v>0</v>
      </c>
      <c r="BH163" s="17">
        <f>IF(N163="sníž. přenesená",J163,0)</f>
        <v>0</v>
      </c>
      <c r="BI163" s="17">
        <f>IF(N163="nulová",J163,0)</f>
        <v>0</v>
      </c>
      <c r="BJ163" s="16" t="s">
        <v>1</v>
      </c>
      <c r="BK163" s="17">
        <f>ROUND(I163*H163,2)</f>
        <v>0</v>
      </c>
      <c r="BL163" s="16" t="s">
        <v>58</v>
      </c>
      <c r="BM163" s="15" t="s">
        <v>222</v>
      </c>
    </row>
    <row r="164" spans="2:65" s="5" customFormat="1" x14ac:dyDescent="0.2">
      <c r="B164" s="10"/>
      <c r="D164" s="14" t="s">
        <v>4</v>
      </c>
      <c r="F164" s="13" t="s">
        <v>221</v>
      </c>
      <c r="H164" s="12">
        <v>6</v>
      </c>
      <c r="I164" s="11"/>
      <c r="L164" s="10"/>
      <c r="M164" s="32"/>
      <c r="T164" s="31"/>
      <c r="AT164" s="6" t="s">
        <v>4</v>
      </c>
      <c r="AU164" s="6" t="s">
        <v>3</v>
      </c>
      <c r="AV164" s="5" t="s">
        <v>3</v>
      </c>
      <c r="AW164" s="5" t="s">
        <v>2</v>
      </c>
      <c r="AX164" s="5" t="s">
        <v>1</v>
      </c>
      <c r="AY164" s="6" t="s">
        <v>0</v>
      </c>
    </row>
    <row r="165" spans="2:65" s="1" customFormat="1" ht="21.75" customHeight="1" x14ac:dyDescent="0.2">
      <c r="B165" s="2"/>
      <c r="C165" s="47" t="s">
        <v>220</v>
      </c>
      <c r="D165" s="47" t="s">
        <v>21</v>
      </c>
      <c r="E165" s="46" t="s">
        <v>219</v>
      </c>
      <c r="F165" s="45" t="s">
        <v>218</v>
      </c>
      <c r="G165" s="44" t="s">
        <v>144</v>
      </c>
      <c r="H165" s="43">
        <v>22</v>
      </c>
      <c r="I165" s="42"/>
      <c r="J165" s="41">
        <f>ROUND(I165*H165,2)</f>
        <v>0</v>
      </c>
      <c r="K165" s="40"/>
      <c r="L165" s="2"/>
      <c r="M165" s="39" t="s">
        <v>10</v>
      </c>
      <c r="N165" s="38" t="s">
        <v>9</v>
      </c>
      <c r="P165" s="19">
        <f>O165*H165</f>
        <v>0</v>
      </c>
      <c r="Q165" s="19">
        <v>0</v>
      </c>
      <c r="R165" s="19">
        <f>Q165*H165</f>
        <v>0</v>
      </c>
      <c r="S165" s="19">
        <v>0</v>
      </c>
      <c r="T165" s="18">
        <f>S165*H165</f>
        <v>0</v>
      </c>
      <c r="AR165" s="15" t="s">
        <v>58</v>
      </c>
      <c r="AT165" s="15" t="s">
        <v>21</v>
      </c>
      <c r="AU165" s="15" t="s">
        <v>3</v>
      </c>
      <c r="AY165" s="16" t="s">
        <v>0</v>
      </c>
      <c r="BE165" s="17">
        <f>IF(N165="základní",J165,0)</f>
        <v>0</v>
      </c>
      <c r="BF165" s="17">
        <f>IF(N165="snížená",J165,0)</f>
        <v>0</v>
      </c>
      <c r="BG165" s="17">
        <f>IF(N165="zákl. přenesená",J165,0)</f>
        <v>0</v>
      </c>
      <c r="BH165" s="17">
        <f>IF(N165="sníž. přenesená",J165,0)</f>
        <v>0</v>
      </c>
      <c r="BI165" s="17">
        <f>IF(N165="nulová",J165,0)</f>
        <v>0</v>
      </c>
      <c r="BJ165" s="16" t="s">
        <v>1</v>
      </c>
      <c r="BK165" s="17">
        <f>ROUND(I165*H165,2)</f>
        <v>0</v>
      </c>
      <c r="BL165" s="16" t="s">
        <v>58</v>
      </c>
      <c r="BM165" s="15" t="s">
        <v>217</v>
      </c>
    </row>
    <row r="166" spans="2:65" s="1" customFormat="1" ht="19.2" x14ac:dyDescent="0.2">
      <c r="B166" s="2"/>
      <c r="D166" s="37" t="s">
        <v>17</v>
      </c>
      <c r="F166" s="36" t="s">
        <v>216</v>
      </c>
      <c r="I166" s="35"/>
      <c r="L166" s="2"/>
      <c r="M166" s="34"/>
      <c r="T166" s="33"/>
      <c r="AT166" s="16" t="s">
        <v>17</v>
      </c>
      <c r="AU166" s="16" t="s">
        <v>3</v>
      </c>
    </row>
    <row r="167" spans="2:65" s="61" customFormat="1" x14ac:dyDescent="0.2">
      <c r="B167" s="65"/>
      <c r="D167" s="14" t="s">
        <v>4</v>
      </c>
      <c r="E167" s="62" t="s">
        <v>10</v>
      </c>
      <c r="F167" s="67" t="s">
        <v>215</v>
      </c>
      <c r="H167" s="62" t="s">
        <v>10</v>
      </c>
      <c r="I167" s="66"/>
      <c r="L167" s="65"/>
      <c r="M167" s="64"/>
      <c r="T167" s="63"/>
      <c r="AT167" s="62" t="s">
        <v>4</v>
      </c>
      <c r="AU167" s="62" t="s">
        <v>3</v>
      </c>
      <c r="AV167" s="61" t="s">
        <v>1</v>
      </c>
      <c r="AW167" s="61" t="s">
        <v>15</v>
      </c>
      <c r="AX167" s="61" t="s">
        <v>29</v>
      </c>
      <c r="AY167" s="62" t="s">
        <v>0</v>
      </c>
    </row>
    <row r="168" spans="2:65" s="5" customFormat="1" x14ac:dyDescent="0.2">
      <c r="B168" s="10"/>
      <c r="D168" s="14" t="s">
        <v>4</v>
      </c>
      <c r="E168" s="6" t="s">
        <v>10</v>
      </c>
      <c r="F168" s="13" t="s">
        <v>214</v>
      </c>
      <c r="H168" s="12">
        <v>2</v>
      </c>
      <c r="I168" s="11"/>
      <c r="L168" s="10"/>
      <c r="M168" s="32"/>
      <c r="T168" s="31"/>
      <c r="AT168" s="6" t="s">
        <v>4</v>
      </c>
      <c r="AU168" s="6" t="s">
        <v>3</v>
      </c>
      <c r="AV168" s="5" t="s">
        <v>3</v>
      </c>
      <c r="AW168" s="5" t="s">
        <v>15</v>
      </c>
      <c r="AX168" s="5" t="s">
        <v>29</v>
      </c>
      <c r="AY168" s="6" t="s">
        <v>0</v>
      </c>
    </row>
    <row r="169" spans="2:65" s="61" customFormat="1" ht="20.399999999999999" x14ac:dyDescent="0.2">
      <c r="B169" s="65"/>
      <c r="D169" s="14" t="s">
        <v>4</v>
      </c>
      <c r="E169" s="62" t="s">
        <v>10</v>
      </c>
      <c r="F169" s="67" t="s">
        <v>213</v>
      </c>
      <c r="H169" s="62" t="s">
        <v>10</v>
      </c>
      <c r="I169" s="66"/>
      <c r="L169" s="65"/>
      <c r="M169" s="64"/>
      <c r="T169" s="63"/>
      <c r="AT169" s="62" t="s">
        <v>4</v>
      </c>
      <c r="AU169" s="62" t="s">
        <v>3</v>
      </c>
      <c r="AV169" s="61" t="s">
        <v>1</v>
      </c>
      <c r="AW169" s="61" t="s">
        <v>15</v>
      </c>
      <c r="AX169" s="61" t="s">
        <v>29</v>
      </c>
      <c r="AY169" s="62" t="s">
        <v>0</v>
      </c>
    </row>
    <row r="170" spans="2:65" s="5" customFormat="1" x14ac:dyDescent="0.2">
      <c r="B170" s="10"/>
      <c r="D170" s="14" t="s">
        <v>4</v>
      </c>
      <c r="E170" s="6" t="s">
        <v>10</v>
      </c>
      <c r="F170" s="13" t="s">
        <v>212</v>
      </c>
      <c r="H170" s="12">
        <v>20</v>
      </c>
      <c r="I170" s="11"/>
      <c r="L170" s="10"/>
      <c r="M170" s="32"/>
      <c r="T170" s="31"/>
      <c r="AT170" s="6" t="s">
        <v>4</v>
      </c>
      <c r="AU170" s="6" t="s">
        <v>3</v>
      </c>
      <c r="AV170" s="5" t="s">
        <v>3</v>
      </c>
      <c r="AW170" s="5" t="s">
        <v>15</v>
      </c>
      <c r="AX170" s="5" t="s">
        <v>29</v>
      </c>
      <c r="AY170" s="6" t="s">
        <v>0</v>
      </c>
    </row>
    <row r="171" spans="2:65" s="68" customFormat="1" x14ac:dyDescent="0.2">
      <c r="B171" s="72"/>
      <c r="D171" s="14" t="s">
        <v>4</v>
      </c>
      <c r="E171" s="69" t="s">
        <v>10</v>
      </c>
      <c r="F171" s="75" t="s">
        <v>88</v>
      </c>
      <c r="H171" s="74">
        <v>22</v>
      </c>
      <c r="I171" s="73"/>
      <c r="L171" s="72"/>
      <c r="M171" s="71"/>
      <c r="T171" s="70"/>
      <c r="AT171" s="69" t="s">
        <v>4</v>
      </c>
      <c r="AU171" s="69" t="s">
        <v>3</v>
      </c>
      <c r="AV171" s="68" t="s">
        <v>58</v>
      </c>
      <c r="AW171" s="68" t="s">
        <v>15</v>
      </c>
      <c r="AX171" s="68" t="s">
        <v>1</v>
      </c>
      <c r="AY171" s="69" t="s">
        <v>0</v>
      </c>
    </row>
    <row r="172" spans="2:65" s="1" customFormat="1" ht="21.75" customHeight="1" x14ac:dyDescent="0.2">
      <c r="B172" s="2"/>
      <c r="C172" s="47" t="s">
        <v>211</v>
      </c>
      <c r="D172" s="47" t="s">
        <v>21</v>
      </c>
      <c r="E172" s="46" t="s">
        <v>210</v>
      </c>
      <c r="F172" s="45" t="s">
        <v>209</v>
      </c>
      <c r="G172" s="44" t="s">
        <v>144</v>
      </c>
      <c r="H172" s="43">
        <v>22</v>
      </c>
      <c r="I172" s="42"/>
      <c r="J172" s="41">
        <f>ROUND(I172*H172,2)</f>
        <v>0</v>
      </c>
      <c r="K172" s="40"/>
      <c r="L172" s="2"/>
      <c r="M172" s="39" t="s">
        <v>10</v>
      </c>
      <c r="N172" s="38" t="s">
        <v>9</v>
      </c>
      <c r="P172" s="19">
        <f>O172*H172</f>
        <v>0</v>
      </c>
      <c r="Q172" s="19">
        <v>0</v>
      </c>
      <c r="R172" s="19">
        <f>Q172*H172</f>
        <v>0</v>
      </c>
      <c r="S172" s="19">
        <v>0</v>
      </c>
      <c r="T172" s="18">
        <f>S172*H172</f>
        <v>0</v>
      </c>
      <c r="AR172" s="15" t="s">
        <v>58</v>
      </c>
      <c r="AT172" s="15" t="s">
        <v>21</v>
      </c>
      <c r="AU172" s="15" t="s">
        <v>3</v>
      </c>
      <c r="AY172" s="16" t="s">
        <v>0</v>
      </c>
      <c r="BE172" s="17">
        <f>IF(N172="základní",J172,0)</f>
        <v>0</v>
      </c>
      <c r="BF172" s="17">
        <f>IF(N172="snížená",J172,0)</f>
        <v>0</v>
      </c>
      <c r="BG172" s="17">
        <f>IF(N172="zákl. přenesená",J172,0)</f>
        <v>0</v>
      </c>
      <c r="BH172" s="17">
        <f>IF(N172="sníž. přenesená",J172,0)</f>
        <v>0</v>
      </c>
      <c r="BI172" s="17">
        <f>IF(N172="nulová",J172,0)</f>
        <v>0</v>
      </c>
      <c r="BJ172" s="16" t="s">
        <v>1</v>
      </c>
      <c r="BK172" s="17">
        <f>ROUND(I172*H172,2)</f>
        <v>0</v>
      </c>
      <c r="BL172" s="16" t="s">
        <v>58</v>
      </c>
      <c r="BM172" s="15" t="s">
        <v>208</v>
      </c>
    </row>
    <row r="173" spans="2:65" s="1" customFormat="1" ht="19.2" x14ac:dyDescent="0.2">
      <c r="B173" s="2"/>
      <c r="D173" s="37" t="s">
        <v>17</v>
      </c>
      <c r="F173" s="36" t="s">
        <v>207</v>
      </c>
      <c r="I173" s="35"/>
      <c r="L173" s="2"/>
      <c r="M173" s="34"/>
      <c r="T173" s="33"/>
      <c r="AT173" s="16" t="s">
        <v>17</v>
      </c>
      <c r="AU173" s="16" t="s">
        <v>3</v>
      </c>
    </row>
    <row r="174" spans="2:65" s="1" customFormat="1" ht="24.15" customHeight="1" x14ac:dyDescent="0.2">
      <c r="B174" s="2"/>
      <c r="C174" s="47" t="s">
        <v>206</v>
      </c>
      <c r="D174" s="47" t="s">
        <v>21</v>
      </c>
      <c r="E174" s="46" t="s">
        <v>205</v>
      </c>
      <c r="F174" s="45" t="s">
        <v>204</v>
      </c>
      <c r="G174" s="44" t="s">
        <v>144</v>
      </c>
      <c r="H174" s="43">
        <v>22</v>
      </c>
      <c r="I174" s="42"/>
      <c r="J174" s="41">
        <f>ROUND(I174*H174,2)</f>
        <v>0</v>
      </c>
      <c r="K174" s="40"/>
      <c r="L174" s="2"/>
      <c r="M174" s="39" t="s">
        <v>10</v>
      </c>
      <c r="N174" s="38" t="s">
        <v>9</v>
      </c>
      <c r="P174" s="19">
        <f>O174*H174</f>
        <v>0</v>
      </c>
      <c r="Q174" s="19">
        <v>0</v>
      </c>
      <c r="R174" s="19">
        <f>Q174*H174</f>
        <v>0</v>
      </c>
      <c r="S174" s="19">
        <v>0</v>
      </c>
      <c r="T174" s="18">
        <f>S174*H174</f>
        <v>0</v>
      </c>
      <c r="AR174" s="15" t="s">
        <v>58</v>
      </c>
      <c r="AT174" s="15" t="s">
        <v>21</v>
      </c>
      <c r="AU174" s="15" t="s">
        <v>3</v>
      </c>
      <c r="AY174" s="16" t="s">
        <v>0</v>
      </c>
      <c r="BE174" s="17">
        <f>IF(N174="základní",J174,0)</f>
        <v>0</v>
      </c>
      <c r="BF174" s="17">
        <f>IF(N174="snížená",J174,0)</f>
        <v>0</v>
      </c>
      <c r="BG174" s="17">
        <f>IF(N174="zákl. přenesená",J174,0)</f>
        <v>0</v>
      </c>
      <c r="BH174" s="17">
        <f>IF(N174="sníž. přenesená",J174,0)</f>
        <v>0</v>
      </c>
      <c r="BI174" s="17">
        <f>IF(N174="nulová",J174,0)</f>
        <v>0</v>
      </c>
      <c r="BJ174" s="16" t="s">
        <v>1</v>
      </c>
      <c r="BK174" s="17">
        <f>ROUND(I174*H174,2)</f>
        <v>0</v>
      </c>
      <c r="BL174" s="16" t="s">
        <v>58</v>
      </c>
      <c r="BM174" s="15" t="s">
        <v>203</v>
      </c>
    </row>
    <row r="175" spans="2:65" s="1" customFormat="1" ht="19.2" x14ac:dyDescent="0.2">
      <c r="B175" s="2"/>
      <c r="D175" s="37" t="s">
        <v>17</v>
      </c>
      <c r="F175" s="36" t="s">
        <v>202</v>
      </c>
      <c r="I175" s="35"/>
      <c r="L175" s="2"/>
      <c r="M175" s="34"/>
      <c r="T175" s="33"/>
      <c r="AT175" s="16" t="s">
        <v>17</v>
      </c>
      <c r="AU175" s="16" t="s">
        <v>3</v>
      </c>
    </row>
    <row r="176" spans="2:65" s="48" customFormat="1" ht="22.8" customHeight="1" x14ac:dyDescent="0.25">
      <c r="B176" s="55"/>
      <c r="D176" s="50" t="s">
        <v>25</v>
      </c>
      <c r="E176" s="58" t="s">
        <v>3</v>
      </c>
      <c r="F176" s="58" t="s">
        <v>201</v>
      </c>
      <c r="I176" s="57"/>
      <c r="J176" s="56">
        <f>BK176</f>
        <v>0</v>
      </c>
      <c r="L176" s="55"/>
      <c r="M176" s="54"/>
      <c r="P176" s="53">
        <f>SUM(P177:P179)</f>
        <v>0</v>
      </c>
      <c r="R176" s="53">
        <f>SUM(R177:R179)</f>
        <v>6.3139999999999988E-2</v>
      </c>
      <c r="T176" s="52">
        <f>SUM(T177:T179)</f>
        <v>0</v>
      </c>
      <c r="AR176" s="50" t="s">
        <v>1</v>
      </c>
      <c r="AT176" s="51" t="s">
        <v>25</v>
      </c>
      <c r="AU176" s="51" t="s">
        <v>1</v>
      </c>
      <c r="AY176" s="50" t="s">
        <v>0</v>
      </c>
      <c r="BK176" s="49">
        <f>SUM(BK177:BK179)</f>
        <v>0</v>
      </c>
    </row>
    <row r="177" spans="2:65" s="1" customFormat="1" ht="44.25" customHeight="1" x14ac:dyDescent="0.2">
      <c r="B177" s="2"/>
      <c r="C177" s="47" t="s">
        <v>200</v>
      </c>
      <c r="D177" s="47" t="s">
        <v>21</v>
      </c>
      <c r="E177" s="46" t="s">
        <v>199</v>
      </c>
      <c r="F177" s="45" t="s">
        <v>198</v>
      </c>
      <c r="G177" s="44" t="s">
        <v>41</v>
      </c>
      <c r="H177" s="43">
        <v>451</v>
      </c>
      <c r="I177" s="42"/>
      <c r="J177" s="41">
        <f>ROUND(I177*H177,2)</f>
        <v>0</v>
      </c>
      <c r="K177" s="40"/>
      <c r="L177" s="2"/>
      <c r="M177" s="39" t="s">
        <v>10</v>
      </c>
      <c r="N177" s="38" t="s">
        <v>9</v>
      </c>
      <c r="P177" s="19">
        <f>O177*H177</f>
        <v>0</v>
      </c>
      <c r="Q177" s="19">
        <v>1.3999999999999999E-4</v>
      </c>
      <c r="R177" s="19">
        <f>Q177*H177</f>
        <v>6.3139999999999988E-2</v>
      </c>
      <c r="S177" s="19">
        <v>0</v>
      </c>
      <c r="T177" s="18">
        <f>S177*H177</f>
        <v>0</v>
      </c>
      <c r="AR177" s="15" t="s">
        <v>58</v>
      </c>
      <c r="AT177" s="15" t="s">
        <v>21</v>
      </c>
      <c r="AU177" s="15" t="s">
        <v>3</v>
      </c>
      <c r="AY177" s="16" t="s">
        <v>0</v>
      </c>
      <c r="BE177" s="17">
        <f>IF(N177="základní",J177,0)</f>
        <v>0</v>
      </c>
      <c r="BF177" s="17">
        <f>IF(N177="snížená",J177,0)</f>
        <v>0</v>
      </c>
      <c r="BG177" s="17">
        <f>IF(N177="zákl. přenesená",J177,0)</f>
        <v>0</v>
      </c>
      <c r="BH177" s="17">
        <f>IF(N177="sníž. přenesená",J177,0)</f>
        <v>0</v>
      </c>
      <c r="BI177" s="17">
        <f>IF(N177="nulová",J177,0)</f>
        <v>0</v>
      </c>
      <c r="BJ177" s="16" t="s">
        <v>1</v>
      </c>
      <c r="BK177" s="17">
        <f>ROUND(I177*H177,2)</f>
        <v>0</v>
      </c>
      <c r="BL177" s="16" t="s">
        <v>58</v>
      </c>
      <c r="BM177" s="15" t="s">
        <v>197</v>
      </c>
    </row>
    <row r="178" spans="2:65" s="1" customFormat="1" ht="19.2" x14ac:dyDescent="0.2">
      <c r="B178" s="2"/>
      <c r="D178" s="37" t="s">
        <v>17</v>
      </c>
      <c r="F178" s="36" t="s">
        <v>196</v>
      </c>
      <c r="I178" s="35"/>
      <c r="L178" s="2"/>
      <c r="M178" s="34"/>
      <c r="T178" s="33"/>
      <c r="AT178" s="16" t="s">
        <v>17</v>
      </c>
      <c r="AU178" s="16" t="s">
        <v>3</v>
      </c>
    </row>
    <row r="179" spans="2:65" s="1" customFormat="1" ht="16.5" customHeight="1" x14ac:dyDescent="0.2">
      <c r="B179" s="2"/>
      <c r="C179" s="30" t="s">
        <v>195</v>
      </c>
      <c r="D179" s="30" t="s">
        <v>8</v>
      </c>
      <c r="E179" s="29" t="s">
        <v>194</v>
      </c>
      <c r="F179" s="28" t="s">
        <v>193</v>
      </c>
      <c r="G179" s="27" t="s">
        <v>41</v>
      </c>
      <c r="H179" s="26">
        <v>451</v>
      </c>
      <c r="I179" s="25"/>
      <c r="J179" s="24">
        <f>ROUND(I179*H179,2)</f>
        <v>0</v>
      </c>
      <c r="K179" s="23"/>
      <c r="L179" s="22"/>
      <c r="M179" s="21" t="s">
        <v>10</v>
      </c>
      <c r="N179" s="20" t="s">
        <v>9</v>
      </c>
      <c r="P179" s="19">
        <f>O179*H179</f>
        <v>0</v>
      </c>
      <c r="Q179" s="19">
        <v>0</v>
      </c>
      <c r="R179" s="19">
        <f>Q179*H179</f>
        <v>0</v>
      </c>
      <c r="S179" s="19">
        <v>0</v>
      </c>
      <c r="T179" s="18">
        <f>S179*H179</f>
        <v>0</v>
      </c>
      <c r="AR179" s="15" t="s">
        <v>109</v>
      </c>
      <c r="AT179" s="15" t="s">
        <v>8</v>
      </c>
      <c r="AU179" s="15" t="s">
        <v>3</v>
      </c>
      <c r="AY179" s="16" t="s">
        <v>0</v>
      </c>
      <c r="BE179" s="17">
        <f>IF(N179="základní",J179,0)</f>
        <v>0</v>
      </c>
      <c r="BF179" s="17">
        <f>IF(N179="snížená",J179,0)</f>
        <v>0</v>
      </c>
      <c r="BG179" s="17">
        <f>IF(N179="zákl. přenesená",J179,0)</f>
        <v>0</v>
      </c>
      <c r="BH179" s="17">
        <f>IF(N179="sníž. přenesená",J179,0)</f>
        <v>0</v>
      </c>
      <c r="BI179" s="17">
        <f>IF(N179="nulová",J179,0)</f>
        <v>0</v>
      </c>
      <c r="BJ179" s="16" t="s">
        <v>1</v>
      </c>
      <c r="BK179" s="17">
        <f>ROUND(I179*H179,2)</f>
        <v>0</v>
      </c>
      <c r="BL179" s="16" t="s">
        <v>58</v>
      </c>
      <c r="BM179" s="15" t="s">
        <v>192</v>
      </c>
    </row>
    <row r="180" spans="2:65" s="48" customFormat="1" ht="22.8" customHeight="1" x14ac:dyDescent="0.25">
      <c r="B180" s="55"/>
      <c r="D180" s="50" t="s">
        <v>25</v>
      </c>
      <c r="E180" s="58" t="s">
        <v>58</v>
      </c>
      <c r="F180" s="58" t="s">
        <v>191</v>
      </c>
      <c r="I180" s="57"/>
      <c r="J180" s="56">
        <f>BK180</f>
        <v>0</v>
      </c>
      <c r="L180" s="55"/>
      <c r="M180" s="54"/>
      <c r="P180" s="53">
        <f>SUM(P181:P182)</f>
        <v>0</v>
      </c>
      <c r="R180" s="53">
        <f>SUM(R181:R182)</f>
        <v>73.025919999999999</v>
      </c>
      <c r="T180" s="52">
        <f>SUM(T181:T182)</f>
        <v>0</v>
      </c>
      <c r="AR180" s="50" t="s">
        <v>1</v>
      </c>
      <c r="AT180" s="51" t="s">
        <v>25</v>
      </c>
      <c r="AU180" s="51" t="s">
        <v>1</v>
      </c>
      <c r="AY180" s="50" t="s">
        <v>0</v>
      </c>
      <c r="BK180" s="49">
        <f>SUM(BK181:BK182)</f>
        <v>0</v>
      </c>
    </row>
    <row r="181" spans="2:65" s="1" customFormat="1" ht="37.799999999999997" customHeight="1" x14ac:dyDescent="0.2">
      <c r="B181" s="2"/>
      <c r="C181" s="47" t="s">
        <v>190</v>
      </c>
      <c r="D181" s="47" t="s">
        <v>21</v>
      </c>
      <c r="E181" s="46" t="s">
        <v>189</v>
      </c>
      <c r="F181" s="45" t="s">
        <v>188</v>
      </c>
      <c r="G181" s="44" t="s">
        <v>41</v>
      </c>
      <c r="H181" s="43">
        <v>451</v>
      </c>
      <c r="I181" s="42"/>
      <c r="J181" s="41">
        <f>ROUND(I181*H181,2)</f>
        <v>0</v>
      </c>
      <c r="K181" s="40"/>
      <c r="L181" s="2"/>
      <c r="M181" s="39" t="s">
        <v>10</v>
      </c>
      <c r="N181" s="38" t="s">
        <v>9</v>
      </c>
      <c r="P181" s="19">
        <f>O181*H181</f>
        <v>0</v>
      </c>
      <c r="Q181" s="19">
        <v>0.16192000000000001</v>
      </c>
      <c r="R181" s="19">
        <f>Q181*H181</f>
        <v>73.025919999999999</v>
      </c>
      <c r="S181" s="19">
        <v>0</v>
      </c>
      <c r="T181" s="18">
        <f>S181*H181</f>
        <v>0</v>
      </c>
      <c r="AR181" s="15" t="s">
        <v>58</v>
      </c>
      <c r="AT181" s="15" t="s">
        <v>21</v>
      </c>
      <c r="AU181" s="15" t="s">
        <v>3</v>
      </c>
      <c r="AY181" s="16" t="s">
        <v>0</v>
      </c>
      <c r="BE181" s="17">
        <f>IF(N181="základní",J181,0)</f>
        <v>0</v>
      </c>
      <c r="BF181" s="17">
        <f>IF(N181="snížená",J181,0)</f>
        <v>0</v>
      </c>
      <c r="BG181" s="17">
        <f>IF(N181="zákl. přenesená",J181,0)</f>
        <v>0</v>
      </c>
      <c r="BH181" s="17">
        <f>IF(N181="sníž. přenesená",J181,0)</f>
        <v>0</v>
      </c>
      <c r="BI181" s="17">
        <f>IF(N181="nulová",J181,0)</f>
        <v>0</v>
      </c>
      <c r="BJ181" s="16" t="s">
        <v>1</v>
      </c>
      <c r="BK181" s="17">
        <f>ROUND(I181*H181,2)</f>
        <v>0</v>
      </c>
      <c r="BL181" s="16" t="s">
        <v>58</v>
      </c>
      <c r="BM181" s="15" t="s">
        <v>187</v>
      </c>
    </row>
    <row r="182" spans="2:65" s="1" customFormat="1" ht="19.2" x14ac:dyDescent="0.2">
      <c r="B182" s="2"/>
      <c r="D182" s="37" t="s">
        <v>17</v>
      </c>
      <c r="F182" s="36" t="s">
        <v>186</v>
      </c>
      <c r="I182" s="35"/>
      <c r="L182" s="2"/>
      <c r="M182" s="34"/>
      <c r="T182" s="33"/>
      <c r="AT182" s="16" t="s">
        <v>17</v>
      </c>
      <c r="AU182" s="16" t="s">
        <v>3</v>
      </c>
    </row>
    <row r="183" spans="2:65" s="48" customFormat="1" ht="22.8" customHeight="1" x14ac:dyDescent="0.25">
      <c r="B183" s="55"/>
      <c r="D183" s="50" t="s">
        <v>25</v>
      </c>
      <c r="E183" s="58" t="s">
        <v>185</v>
      </c>
      <c r="F183" s="58" t="s">
        <v>184</v>
      </c>
      <c r="I183" s="57"/>
      <c r="J183" s="56">
        <f>BK183</f>
        <v>0</v>
      </c>
      <c r="L183" s="55"/>
      <c r="M183" s="54"/>
      <c r="P183" s="53">
        <f>SUM(P184:P220)</f>
        <v>0</v>
      </c>
      <c r="R183" s="53">
        <f>SUM(R184:R220)</f>
        <v>634.31372999999985</v>
      </c>
      <c r="T183" s="52">
        <f>SUM(T184:T220)</f>
        <v>0</v>
      </c>
      <c r="AR183" s="50" t="s">
        <v>1</v>
      </c>
      <c r="AT183" s="51" t="s">
        <v>25</v>
      </c>
      <c r="AU183" s="51" t="s">
        <v>1</v>
      </c>
      <c r="AY183" s="50" t="s">
        <v>0</v>
      </c>
      <c r="BK183" s="49">
        <f>SUM(BK184:BK220)</f>
        <v>0</v>
      </c>
    </row>
    <row r="184" spans="2:65" s="1" customFormat="1" ht="37.799999999999997" customHeight="1" x14ac:dyDescent="0.2">
      <c r="B184" s="2"/>
      <c r="C184" s="47" t="s">
        <v>40</v>
      </c>
      <c r="D184" s="47" t="s">
        <v>21</v>
      </c>
      <c r="E184" s="46" t="s">
        <v>183</v>
      </c>
      <c r="F184" s="45" t="s">
        <v>182</v>
      </c>
      <c r="G184" s="44" t="s">
        <v>41</v>
      </c>
      <c r="H184" s="43">
        <v>451</v>
      </c>
      <c r="I184" s="42"/>
      <c r="J184" s="41">
        <f>ROUND(I184*H184,2)</f>
        <v>0</v>
      </c>
      <c r="K184" s="40"/>
      <c r="L184" s="2"/>
      <c r="M184" s="39" t="s">
        <v>10</v>
      </c>
      <c r="N184" s="38" t="s">
        <v>9</v>
      </c>
      <c r="P184" s="19">
        <f>O184*H184</f>
        <v>0</v>
      </c>
      <c r="Q184" s="19">
        <v>0.34499999999999997</v>
      </c>
      <c r="R184" s="19">
        <f>Q184*H184</f>
        <v>155.595</v>
      </c>
      <c r="S184" s="19">
        <v>0</v>
      </c>
      <c r="T184" s="18">
        <f>S184*H184</f>
        <v>0</v>
      </c>
      <c r="AR184" s="15" t="s">
        <v>58</v>
      </c>
      <c r="AT184" s="15" t="s">
        <v>21</v>
      </c>
      <c r="AU184" s="15" t="s">
        <v>3</v>
      </c>
      <c r="AY184" s="16" t="s">
        <v>0</v>
      </c>
      <c r="BE184" s="17">
        <f>IF(N184="základní",J184,0)</f>
        <v>0</v>
      </c>
      <c r="BF184" s="17">
        <f>IF(N184="snížená",J184,0)</f>
        <v>0</v>
      </c>
      <c r="BG184" s="17">
        <f>IF(N184="zákl. přenesená",J184,0)</f>
        <v>0</v>
      </c>
      <c r="BH184" s="17">
        <f>IF(N184="sníž. přenesená",J184,0)</f>
        <v>0</v>
      </c>
      <c r="BI184" s="17">
        <f>IF(N184="nulová",J184,0)</f>
        <v>0</v>
      </c>
      <c r="BJ184" s="16" t="s">
        <v>1</v>
      </c>
      <c r="BK184" s="17">
        <f>ROUND(I184*H184,2)</f>
        <v>0</v>
      </c>
      <c r="BL184" s="16" t="s">
        <v>58</v>
      </c>
      <c r="BM184" s="15" t="s">
        <v>181</v>
      </c>
    </row>
    <row r="185" spans="2:65" s="1" customFormat="1" ht="19.2" x14ac:dyDescent="0.2">
      <c r="B185" s="2"/>
      <c r="D185" s="37" t="s">
        <v>17</v>
      </c>
      <c r="F185" s="36" t="s">
        <v>180</v>
      </c>
      <c r="I185" s="35"/>
      <c r="L185" s="2"/>
      <c r="M185" s="34"/>
      <c r="T185" s="33"/>
      <c r="AT185" s="16" t="s">
        <v>17</v>
      </c>
      <c r="AU185" s="16" t="s">
        <v>3</v>
      </c>
    </row>
    <row r="186" spans="2:65" s="5" customFormat="1" x14ac:dyDescent="0.2">
      <c r="B186" s="10"/>
      <c r="D186" s="14" t="s">
        <v>4</v>
      </c>
      <c r="E186" s="6" t="s">
        <v>10</v>
      </c>
      <c r="F186" s="13" t="s">
        <v>125</v>
      </c>
      <c r="H186" s="12">
        <v>451</v>
      </c>
      <c r="I186" s="11"/>
      <c r="L186" s="10"/>
      <c r="M186" s="32"/>
      <c r="T186" s="31"/>
      <c r="AT186" s="6" t="s">
        <v>4</v>
      </c>
      <c r="AU186" s="6" t="s">
        <v>3</v>
      </c>
      <c r="AV186" s="5" t="s">
        <v>3</v>
      </c>
      <c r="AW186" s="5" t="s">
        <v>15</v>
      </c>
      <c r="AX186" s="5" t="s">
        <v>1</v>
      </c>
      <c r="AY186" s="6" t="s">
        <v>0</v>
      </c>
    </row>
    <row r="187" spans="2:65" s="1" customFormat="1" ht="37.799999999999997" customHeight="1" x14ac:dyDescent="0.2">
      <c r="B187" s="2"/>
      <c r="C187" s="47" t="s">
        <v>179</v>
      </c>
      <c r="D187" s="47" t="s">
        <v>21</v>
      </c>
      <c r="E187" s="46" t="s">
        <v>178</v>
      </c>
      <c r="F187" s="45" t="s">
        <v>177</v>
      </c>
      <c r="G187" s="44" t="s">
        <v>41</v>
      </c>
      <c r="H187" s="43">
        <v>200</v>
      </c>
      <c r="I187" s="42"/>
      <c r="J187" s="41">
        <f>ROUND(I187*H187,2)</f>
        <v>0</v>
      </c>
      <c r="K187" s="40"/>
      <c r="L187" s="2"/>
      <c r="M187" s="39" t="s">
        <v>10</v>
      </c>
      <c r="N187" s="38" t="s">
        <v>9</v>
      </c>
      <c r="P187" s="19">
        <f>O187*H187</f>
        <v>0</v>
      </c>
      <c r="Q187" s="19">
        <v>0</v>
      </c>
      <c r="R187" s="19">
        <f>Q187*H187</f>
        <v>0</v>
      </c>
      <c r="S187" s="19">
        <v>0</v>
      </c>
      <c r="T187" s="18">
        <f>S187*H187</f>
        <v>0</v>
      </c>
      <c r="AR187" s="15" t="s">
        <v>58</v>
      </c>
      <c r="AT187" s="15" t="s">
        <v>21</v>
      </c>
      <c r="AU187" s="15" t="s">
        <v>3</v>
      </c>
      <c r="AY187" s="16" t="s">
        <v>0</v>
      </c>
      <c r="BE187" s="17">
        <f>IF(N187="základní",J187,0)</f>
        <v>0</v>
      </c>
      <c r="BF187" s="17">
        <f>IF(N187="snížená",J187,0)</f>
        <v>0</v>
      </c>
      <c r="BG187" s="17">
        <f>IF(N187="zákl. přenesená",J187,0)</f>
        <v>0</v>
      </c>
      <c r="BH187" s="17">
        <f>IF(N187="sníž. přenesená",J187,0)</f>
        <v>0</v>
      </c>
      <c r="BI187" s="17">
        <f>IF(N187="nulová",J187,0)</f>
        <v>0</v>
      </c>
      <c r="BJ187" s="16" t="s">
        <v>1</v>
      </c>
      <c r="BK187" s="17">
        <f>ROUND(I187*H187,2)</f>
        <v>0</v>
      </c>
      <c r="BL187" s="16" t="s">
        <v>58</v>
      </c>
      <c r="BM187" s="15" t="s">
        <v>176</v>
      </c>
    </row>
    <row r="188" spans="2:65" s="1" customFormat="1" ht="19.2" x14ac:dyDescent="0.2">
      <c r="B188" s="2"/>
      <c r="D188" s="37" t="s">
        <v>17</v>
      </c>
      <c r="F188" s="36" t="s">
        <v>175</v>
      </c>
      <c r="I188" s="35"/>
      <c r="L188" s="2"/>
      <c r="M188" s="34"/>
      <c r="T188" s="33"/>
      <c r="AT188" s="16" t="s">
        <v>17</v>
      </c>
      <c r="AU188" s="16" t="s">
        <v>3</v>
      </c>
    </row>
    <row r="189" spans="2:65" s="61" customFormat="1" x14ac:dyDescent="0.2">
      <c r="B189" s="65"/>
      <c r="D189" s="14" t="s">
        <v>4</v>
      </c>
      <c r="E189" s="62" t="s">
        <v>10</v>
      </c>
      <c r="F189" s="67" t="s">
        <v>149</v>
      </c>
      <c r="H189" s="62" t="s">
        <v>10</v>
      </c>
      <c r="I189" s="66"/>
      <c r="L189" s="65"/>
      <c r="M189" s="64"/>
      <c r="T189" s="63"/>
      <c r="AT189" s="62" t="s">
        <v>4</v>
      </c>
      <c r="AU189" s="62" t="s">
        <v>3</v>
      </c>
      <c r="AV189" s="61" t="s">
        <v>1</v>
      </c>
      <c r="AW189" s="61" t="s">
        <v>15</v>
      </c>
      <c r="AX189" s="61" t="s">
        <v>29</v>
      </c>
      <c r="AY189" s="62" t="s">
        <v>0</v>
      </c>
    </row>
    <row r="190" spans="2:65" s="5" customFormat="1" x14ac:dyDescent="0.2">
      <c r="B190" s="10"/>
      <c r="D190" s="14" t="s">
        <v>4</v>
      </c>
      <c r="E190" s="6" t="s">
        <v>10</v>
      </c>
      <c r="F190" s="13" t="s">
        <v>174</v>
      </c>
      <c r="H190" s="12">
        <v>200</v>
      </c>
      <c r="I190" s="11"/>
      <c r="L190" s="10"/>
      <c r="M190" s="32"/>
      <c r="T190" s="31"/>
      <c r="AT190" s="6" t="s">
        <v>4</v>
      </c>
      <c r="AU190" s="6" t="s">
        <v>3</v>
      </c>
      <c r="AV190" s="5" t="s">
        <v>3</v>
      </c>
      <c r="AW190" s="5" t="s">
        <v>15</v>
      </c>
      <c r="AX190" s="5" t="s">
        <v>1</v>
      </c>
      <c r="AY190" s="6" t="s">
        <v>0</v>
      </c>
    </row>
    <row r="191" spans="2:65" s="1" customFormat="1" ht="78" customHeight="1" x14ac:dyDescent="0.2">
      <c r="B191" s="2"/>
      <c r="C191" s="30" t="s">
        <v>173</v>
      </c>
      <c r="D191" s="30" t="s">
        <v>8</v>
      </c>
      <c r="E191" s="29" t="s">
        <v>172</v>
      </c>
      <c r="F191" s="28" t="s">
        <v>171</v>
      </c>
      <c r="G191" s="27" t="s">
        <v>144</v>
      </c>
      <c r="H191" s="26">
        <v>40</v>
      </c>
      <c r="I191" s="25"/>
      <c r="J191" s="24">
        <f>ROUND(I191*H191,2)</f>
        <v>0</v>
      </c>
      <c r="K191" s="23"/>
      <c r="L191" s="22"/>
      <c r="M191" s="21" t="s">
        <v>10</v>
      </c>
      <c r="N191" s="20" t="s">
        <v>9</v>
      </c>
      <c r="P191" s="19">
        <f>O191*H191</f>
        <v>0</v>
      </c>
      <c r="Q191" s="19">
        <v>1.85</v>
      </c>
      <c r="R191" s="19">
        <f>Q191*H191</f>
        <v>74</v>
      </c>
      <c r="S191" s="19">
        <v>0</v>
      </c>
      <c r="T191" s="18">
        <f>S191*H191</f>
        <v>0</v>
      </c>
      <c r="AR191" s="15" t="s">
        <v>109</v>
      </c>
      <c r="AT191" s="15" t="s">
        <v>8</v>
      </c>
      <c r="AU191" s="15" t="s">
        <v>3</v>
      </c>
      <c r="AY191" s="16" t="s">
        <v>0</v>
      </c>
      <c r="BE191" s="17">
        <f>IF(N191="základní",J191,0)</f>
        <v>0</v>
      </c>
      <c r="BF191" s="17">
        <f>IF(N191="snížená",J191,0)</f>
        <v>0</v>
      </c>
      <c r="BG191" s="17">
        <f>IF(N191="zákl. přenesená",J191,0)</f>
        <v>0</v>
      </c>
      <c r="BH191" s="17">
        <f>IF(N191="sníž. přenesená",J191,0)</f>
        <v>0</v>
      </c>
      <c r="BI191" s="17">
        <f>IF(N191="nulová",J191,0)</f>
        <v>0</v>
      </c>
      <c r="BJ191" s="16" t="s">
        <v>1</v>
      </c>
      <c r="BK191" s="17">
        <f>ROUND(I191*H191,2)</f>
        <v>0</v>
      </c>
      <c r="BL191" s="16" t="s">
        <v>58</v>
      </c>
      <c r="BM191" s="15" t="s">
        <v>170</v>
      </c>
    </row>
    <row r="192" spans="2:65" s="61" customFormat="1" x14ac:dyDescent="0.2">
      <c r="B192" s="65"/>
      <c r="D192" s="14" t="s">
        <v>4</v>
      </c>
      <c r="E192" s="62" t="s">
        <v>10</v>
      </c>
      <c r="F192" s="67" t="s">
        <v>149</v>
      </c>
      <c r="H192" s="62" t="s">
        <v>10</v>
      </c>
      <c r="I192" s="66"/>
      <c r="L192" s="65"/>
      <c r="M192" s="64"/>
      <c r="T192" s="63"/>
      <c r="AT192" s="62" t="s">
        <v>4</v>
      </c>
      <c r="AU192" s="62" t="s">
        <v>3</v>
      </c>
      <c r="AV192" s="61" t="s">
        <v>1</v>
      </c>
      <c r="AW192" s="61" t="s">
        <v>15</v>
      </c>
      <c r="AX192" s="61" t="s">
        <v>29</v>
      </c>
      <c r="AY192" s="62" t="s">
        <v>0</v>
      </c>
    </row>
    <row r="193" spans="2:65" s="5" customFormat="1" ht="20.399999999999999" x14ac:dyDescent="0.2">
      <c r="B193" s="10"/>
      <c r="D193" s="14" t="s">
        <v>4</v>
      </c>
      <c r="E193" s="6" t="s">
        <v>10</v>
      </c>
      <c r="F193" s="13" t="s">
        <v>169</v>
      </c>
      <c r="H193" s="12">
        <v>40</v>
      </c>
      <c r="I193" s="11"/>
      <c r="L193" s="10"/>
      <c r="M193" s="32"/>
      <c r="T193" s="31"/>
      <c r="AT193" s="6" t="s">
        <v>4</v>
      </c>
      <c r="AU193" s="6" t="s">
        <v>3</v>
      </c>
      <c r="AV193" s="5" t="s">
        <v>3</v>
      </c>
      <c r="AW193" s="5" t="s">
        <v>15</v>
      </c>
      <c r="AX193" s="5" t="s">
        <v>1</v>
      </c>
      <c r="AY193" s="6" t="s">
        <v>0</v>
      </c>
    </row>
    <row r="194" spans="2:65" s="1" customFormat="1" ht="33" customHeight="1" x14ac:dyDescent="0.2">
      <c r="B194" s="2"/>
      <c r="C194" s="47" t="s">
        <v>168</v>
      </c>
      <c r="D194" s="47" t="s">
        <v>21</v>
      </c>
      <c r="E194" s="46" t="s">
        <v>167</v>
      </c>
      <c r="F194" s="45" t="s">
        <v>166</v>
      </c>
      <c r="G194" s="44" t="s">
        <v>41</v>
      </c>
      <c r="H194" s="43">
        <v>851</v>
      </c>
      <c r="I194" s="42"/>
      <c r="J194" s="41">
        <f>ROUND(I194*H194,2)</f>
        <v>0</v>
      </c>
      <c r="K194" s="40"/>
      <c r="L194" s="2"/>
      <c r="M194" s="39" t="s">
        <v>10</v>
      </c>
      <c r="N194" s="38" t="s">
        <v>9</v>
      </c>
      <c r="P194" s="19">
        <f>O194*H194</f>
        <v>0</v>
      </c>
      <c r="Q194" s="19">
        <v>0.34499999999999997</v>
      </c>
      <c r="R194" s="19">
        <f>Q194*H194</f>
        <v>293.59499999999997</v>
      </c>
      <c r="S194" s="19">
        <v>0</v>
      </c>
      <c r="T194" s="18">
        <f>S194*H194</f>
        <v>0</v>
      </c>
      <c r="AR194" s="15" t="s">
        <v>58</v>
      </c>
      <c r="AT194" s="15" t="s">
        <v>21</v>
      </c>
      <c r="AU194" s="15" t="s">
        <v>3</v>
      </c>
      <c r="AY194" s="16" t="s">
        <v>0</v>
      </c>
      <c r="BE194" s="17">
        <f>IF(N194="základní",J194,0)</f>
        <v>0</v>
      </c>
      <c r="BF194" s="17">
        <f>IF(N194="snížená",J194,0)</f>
        <v>0</v>
      </c>
      <c r="BG194" s="17">
        <f>IF(N194="zákl. přenesená",J194,0)</f>
        <v>0</v>
      </c>
      <c r="BH194" s="17">
        <f>IF(N194="sníž. přenesená",J194,0)</f>
        <v>0</v>
      </c>
      <c r="BI194" s="17">
        <f>IF(N194="nulová",J194,0)</f>
        <v>0</v>
      </c>
      <c r="BJ194" s="16" t="s">
        <v>1</v>
      </c>
      <c r="BK194" s="17">
        <f>ROUND(I194*H194,2)</f>
        <v>0</v>
      </c>
      <c r="BL194" s="16" t="s">
        <v>58</v>
      </c>
      <c r="BM194" s="15" t="s">
        <v>165</v>
      </c>
    </row>
    <row r="195" spans="2:65" s="1" customFormat="1" ht="19.2" x14ac:dyDescent="0.2">
      <c r="B195" s="2"/>
      <c r="D195" s="37" t="s">
        <v>17</v>
      </c>
      <c r="F195" s="36" t="s">
        <v>164</v>
      </c>
      <c r="I195" s="35"/>
      <c r="L195" s="2"/>
      <c r="M195" s="34"/>
      <c r="T195" s="33"/>
      <c r="AT195" s="16" t="s">
        <v>17</v>
      </c>
      <c r="AU195" s="16" t="s">
        <v>3</v>
      </c>
    </row>
    <row r="196" spans="2:65" s="1" customFormat="1" ht="62.7" customHeight="1" x14ac:dyDescent="0.2">
      <c r="B196" s="2"/>
      <c r="C196" s="47" t="s">
        <v>163</v>
      </c>
      <c r="D196" s="47" t="s">
        <v>21</v>
      </c>
      <c r="E196" s="46" t="s">
        <v>162</v>
      </c>
      <c r="F196" s="45" t="s">
        <v>161</v>
      </c>
      <c r="G196" s="44" t="s">
        <v>41</v>
      </c>
      <c r="H196" s="43">
        <v>851</v>
      </c>
      <c r="I196" s="42"/>
      <c r="J196" s="41">
        <f>ROUND(I196*H196,2)</f>
        <v>0</v>
      </c>
      <c r="K196" s="40"/>
      <c r="L196" s="2"/>
      <c r="M196" s="39" t="s">
        <v>10</v>
      </c>
      <c r="N196" s="38" t="s">
        <v>9</v>
      </c>
      <c r="P196" s="19">
        <f>O196*H196</f>
        <v>0</v>
      </c>
      <c r="Q196" s="19">
        <v>0.04</v>
      </c>
      <c r="R196" s="19">
        <f>Q196*H196</f>
        <v>34.04</v>
      </c>
      <c r="S196" s="19">
        <v>0</v>
      </c>
      <c r="T196" s="18">
        <f>S196*H196</f>
        <v>0</v>
      </c>
      <c r="AR196" s="15" t="s">
        <v>58</v>
      </c>
      <c r="AT196" s="15" t="s">
        <v>21</v>
      </c>
      <c r="AU196" s="15" t="s">
        <v>3</v>
      </c>
      <c r="AY196" s="16" t="s">
        <v>0</v>
      </c>
      <c r="BE196" s="17">
        <f>IF(N196="základní",J196,0)</f>
        <v>0</v>
      </c>
      <c r="BF196" s="17">
        <f>IF(N196="snížená",J196,0)</f>
        <v>0</v>
      </c>
      <c r="BG196" s="17">
        <f>IF(N196="zákl. přenesená",J196,0)</f>
        <v>0</v>
      </c>
      <c r="BH196" s="17">
        <f>IF(N196="sníž. přenesená",J196,0)</f>
        <v>0</v>
      </c>
      <c r="BI196" s="17">
        <f>IF(N196="nulová",J196,0)</f>
        <v>0</v>
      </c>
      <c r="BJ196" s="16" t="s">
        <v>1</v>
      </c>
      <c r="BK196" s="17">
        <f>ROUND(I196*H196,2)</f>
        <v>0</v>
      </c>
      <c r="BL196" s="16" t="s">
        <v>58</v>
      </c>
      <c r="BM196" s="15" t="s">
        <v>160</v>
      </c>
    </row>
    <row r="197" spans="2:65" s="1" customFormat="1" ht="19.2" x14ac:dyDescent="0.2">
      <c r="B197" s="2"/>
      <c r="D197" s="37" t="s">
        <v>17</v>
      </c>
      <c r="F197" s="36" t="s">
        <v>159</v>
      </c>
      <c r="I197" s="35"/>
      <c r="L197" s="2"/>
      <c r="M197" s="34"/>
      <c r="T197" s="33"/>
      <c r="AT197" s="16" t="s">
        <v>17</v>
      </c>
      <c r="AU197" s="16" t="s">
        <v>3</v>
      </c>
    </row>
    <row r="198" spans="2:65" s="5" customFormat="1" x14ac:dyDescent="0.2">
      <c r="B198" s="10"/>
      <c r="D198" s="14" t="s">
        <v>4</v>
      </c>
      <c r="E198" s="6" t="s">
        <v>10</v>
      </c>
      <c r="F198" s="13" t="s">
        <v>125</v>
      </c>
      <c r="H198" s="12">
        <v>451</v>
      </c>
      <c r="I198" s="11"/>
      <c r="L198" s="10"/>
      <c r="M198" s="32"/>
      <c r="T198" s="31"/>
      <c r="AT198" s="6" t="s">
        <v>4</v>
      </c>
      <c r="AU198" s="6" t="s">
        <v>3</v>
      </c>
      <c r="AV198" s="5" t="s">
        <v>3</v>
      </c>
      <c r="AW198" s="5" t="s">
        <v>15</v>
      </c>
      <c r="AX198" s="5" t="s">
        <v>29</v>
      </c>
      <c r="AY198" s="6" t="s">
        <v>0</v>
      </c>
    </row>
    <row r="199" spans="2:65" s="5" customFormat="1" x14ac:dyDescent="0.2">
      <c r="B199" s="10"/>
      <c r="D199" s="14" t="s">
        <v>4</v>
      </c>
      <c r="E199" s="6" t="s">
        <v>10</v>
      </c>
      <c r="F199" s="13" t="s">
        <v>124</v>
      </c>
      <c r="H199" s="12">
        <v>400</v>
      </c>
      <c r="I199" s="11"/>
      <c r="L199" s="10"/>
      <c r="M199" s="32"/>
      <c r="T199" s="31"/>
      <c r="AT199" s="6" t="s">
        <v>4</v>
      </c>
      <c r="AU199" s="6" t="s">
        <v>3</v>
      </c>
      <c r="AV199" s="5" t="s">
        <v>3</v>
      </c>
      <c r="AW199" s="5" t="s">
        <v>15</v>
      </c>
      <c r="AX199" s="5" t="s">
        <v>29</v>
      </c>
      <c r="AY199" s="6" t="s">
        <v>0</v>
      </c>
    </row>
    <row r="200" spans="2:65" s="68" customFormat="1" x14ac:dyDescent="0.2">
      <c r="B200" s="72"/>
      <c r="D200" s="14" t="s">
        <v>4</v>
      </c>
      <c r="E200" s="69" t="s">
        <v>10</v>
      </c>
      <c r="F200" s="75" t="s">
        <v>88</v>
      </c>
      <c r="H200" s="74">
        <v>851</v>
      </c>
      <c r="I200" s="73"/>
      <c r="L200" s="72"/>
      <c r="M200" s="71"/>
      <c r="T200" s="70"/>
      <c r="AT200" s="69" t="s">
        <v>4</v>
      </c>
      <c r="AU200" s="69" t="s">
        <v>3</v>
      </c>
      <c r="AV200" s="68" t="s">
        <v>58</v>
      </c>
      <c r="AW200" s="68" t="s">
        <v>15</v>
      </c>
      <c r="AX200" s="68" t="s">
        <v>1</v>
      </c>
      <c r="AY200" s="69" t="s">
        <v>0</v>
      </c>
    </row>
    <row r="201" spans="2:65" s="1" customFormat="1" ht="24.15" customHeight="1" x14ac:dyDescent="0.2">
      <c r="B201" s="2"/>
      <c r="C201" s="30" t="s">
        <v>158</v>
      </c>
      <c r="D201" s="30" t="s">
        <v>8</v>
      </c>
      <c r="E201" s="29" t="s">
        <v>157</v>
      </c>
      <c r="F201" s="28" t="s">
        <v>156</v>
      </c>
      <c r="G201" s="27" t="s">
        <v>41</v>
      </c>
      <c r="H201" s="26">
        <v>851</v>
      </c>
      <c r="I201" s="25"/>
      <c r="J201" s="24">
        <f>ROUND(I201*H201,2)</f>
        <v>0</v>
      </c>
      <c r="K201" s="23"/>
      <c r="L201" s="22"/>
      <c r="M201" s="21" t="s">
        <v>10</v>
      </c>
      <c r="N201" s="20" t="s">
        <v>9</v>
      </c>
      <c r="P201" s="19">
        <f>O201*H201</f>
        <v>0</v>
      </c>
      <c r="Q201" s="19">
        <v>2.7199999999999998E-2</v>
      </c>
      <c r="R201" s="19">
        <f>Q201*H201</f>
        <v>23.147199999999998</v>
      </c>
      <c r="S201" s="19">
        <v>0</v>
      </c>
      <c r="T201" s="18">
        <f>S201*H201</f>
        <v>0</v>
      </c>
      <c r="AR201" s="15" t="s">
        <v>109</v>
      </c>
      <c r="AT201" s="15" t="s">
        <v>8</v>
      </c>
      <c r="AU201" s="15" t="s">
        <v>3</v>
      </c>
      <c r="AY201" s="16" t="s">
        <v>0</v>
      </c>
      <c r="BE201" s="17">
        <f>IF(N201="základní",J201,0)</f>
        <v>0</v>
      </c>
      <c r="BF201" s="17">
        <f>IF(N201="snížená",J201,0)</f>
        <v>0</v>
      </c>
      <c r="BG201" s="17">
        <f>IF(N201="zákl. přenesená",J201,0)</f>
        <v>0</v>
      </c>
      <c r="BH201" s="17">
        <f>IF(N201="sníž. přenesená",J201,0)</f>
        <v>0</v>
      </c>
      <c r="BI201" s="17">
        <f>IF(N201="nulová",J201,0)</f>
        <v>0</v>
      </c>
      <c r="BJ201" s="16" t="s">
        <v>1</v>
      </c>
      <c r="BK201" s="17">
        <f>ROUND(I201*H201,2)</f>
        <v>0</v>
      </c>
      <c r="BL201" s="16" t="s">
        <v>58</v>
      </c>
      <c r="BM201" s="15" t="s">
        <v>155</v>
      </c>
    </row>
    <row r="202" spans="2:65" s="5" customFormat="1" ht="20.399999999999999" x14ac:dyDescent="0.2">
      <c r="B202" s="10"/>
      <c r="D202" s="14" t="s">
        <v>4</v>
      </c>
      <c r="F202" s="13" t="s">
        <v>154</v>
      </c>
      <c r="H202" s="12">
        <v>851</v>
      </c>
      <c r="I202" s="11"/>
      <c r="L202" s="10"/>
      <c r="M202" s="32"/>
      <c r="T202" s="31"/>
      <c r="AT202" s="6" t="s">
        <v>4</v>
      </c>
      <c r="AU202" s="6" t="s">
        <v>3</v>
      </c>
      <c r="AV202" s="5" t="s">
        <v>3</v>
      </c>
      <c r="AW202" s="5" t="s">
        <v>2</v>
      </c>
      <c r="AX202" s="5" t="s">
        <v>1</v>
      </c>
      <c r="AY202" s="6" t="s">
        <v>0</v>
      </c>
    </row>
    <row r="203" spans="2:65" s="1" customFormat="1" ht="66.75" customHeight="1" x14ac:dyDescent="0.2">
      <c r="B203" s="2"/>
      <c r="C203" s="30" t="s">
        <v>153</v>
      </c>
      <c r="D203" s="30" t="s">
        <v>8</v>
      </c>
      <c r="E203" s="29" t="s">
        <v>152</v>
      </c>
      <c r="F203" s="28" t="s">
        <v>151</v>
      </c>
      <c r="G203" s="27" t="s">
        <v>144</v>
      </c>
      <c r="H203" s="26">
        <v>10</v>
      </c>
      <c r="I203" s="25"/>
      <c r="J203" s="24">
        <f>ROUND(I203*H203,2)</f>
        <v>0</v>
      </c>
      <c r="K203" s="23"/>
      <c r="L203" s="22"/>
      <c r="M203" s="21" t="s">
        <v>10</v>
      </c>
      <c r="N203" s="20" t="s">
        <v>9</v>
      </c>
      <c r="P203" s="19">
        <f>O203*H203</f>
        <v>0</v>
      </c>
      <c r="Q203" s="19">
        <v>1.03</v>
      </c>
      <c r="R203" s="19">
        <f>Q203*H203</f>
        <v>10.3</v>
      </c>
      <c r="S203" s="19">
        <v>0</v>
      </c>
      <c r="T203" s="18">
        <f>S203*H203</f>
        <v>0</v>
      </c>
      <c r="AR203" s="15" t="s">
        <v>109</v>
      </c>
      <c r="AT203" s="15" t="s">
        <v>8</v>
      </c>
      <c r="AU203" s="15" t="s">
        <v>3</v>
      </c>
      <c r="AY203" s="16" t="s">
        <v>0</v>
      </c>
      <c r="BE203" s="17">
        <f>IF(N203="základní",J203,0)</f>
        <v>0</v>
      </c>
      <c r="BF203" s="17">
        <f>IF(N203="snížená",J203,0)</f>
        <v>0</v>
      </c>
      <c r="BG203" s="17">
        <f>IF(N203="zákl. přenesená",J203,0)</f>
        <v>0</v>
      </c>
      <c r="BH203" s="17">
        <f>IF(N203="sníž. přenesená",J203,0)</f>
        <v>0</v>
      </c>
      <c r="BI203" s="17">
        <f>IF(N203="nulová",J203,0)</f>
        <v>0</v>
      </c>
      <c r="BJ203" s="16" t="s">
        <v>1</v>
      </c>
      <c r="BK203" s="17">
        <f>ROUND(I203*H203,2)</f>
        <v>0</v>
      </c>
      <c r="BL203" s="16" t="s">
        <v>58</v>
      </c>
      <c r="BM203" s="15" t="s">
        <v>150</v>
      </c>
    </row>
    <row r="204" spans="2:65" s="61" customFormat="1" x14ac:dyDescent="0.2">
      <c r="B204" s="65"/>
      <c r="D204" s="14" t="s">
        <v>4</v>
      </c>
      <c r="E204" s="62" t="s">
        <v>10</v>
      </c>
      <c r="F204" s="67" t="s">
        <v>149</v>
      </c>
      <c r="H204" s="62" t="s">
        <v>10</v>
      </c>
      <c r="I204" s="66"/>
      <c r="L204" s="65"/>
      <c r="M204" s="64"/>
      <c r="T204" s="63"/>
      <c r="AT204" s="62" t="s">
        <v>4</v>
      </c>
      <c r="AU204" s="62" t="s">
        <v>3</v>
      </c>
      <c r="AV204" s="61" t="s">
        <v>1</v>
      </c>
      <c r="AW204" s="61" t="s">
        <v>15</v>
      </c>
      <c r="AX204" s="61" t="s">
        <v>29</v>
      </c>
      <c r="AY204" s="62" t="s">
        <v>0</v>
      </c>
    </row>
    <row r="205" spans="2:65" s="5" customFormat="1" ht="20.399999999999999" x14ac:dyDescent="0.2">
      <c r="B205" s="10"/>
      <c r="D205" s="14" t="s">
        <v>4</v>
      </c>
      <c r="E205" s="6" t="s">
        <v>10</v>
      </c>
      <c r="F205" s="13" t="s">
        <v>148</v>
      </c>
      <c r="H205" s="12">
        <v>10</v>
      </c>
      <c r="I205" s="11"/>
      <c r="L205" s="10"/>
      <c r="M205" s="32"/>
      <c r="T205" s="31"/>
      <c r="AT205" s="6" t="s">
        <v>4</v>
      </c>
      <c r="AU205" s="6" t="s">
        <v>3</v>
      </c>
      <c r="AV205" s="5" t="s">
        <v>3</v>
      </c>
      <c r="AW205" s="5" t="s">
        <v>15</v>
      </c>
      <c r="AX205" s="5" t="s">
        <v>1</v>
      </c>
      <c r="AY205" s="6" t="s">
        <v>0</v>
      </c>
    </row>
    <row r="206" spans="2:65" s="1" customFormat="1" ht="62.7" customHeight="1" x14ac:dyDescent="0.2">
      <c r="B206" s="2"/>
      <c r="C206" s="30" t="s">
        <v>147</v>
      </c>
      <c r="D206" s="30" t="s">
        <v>8</v>
      </c>
      <c r="E206" s="29" t="s">
        <v>146</v>
      </c>
      <c r="F206" s="28" t="s">
        <v>145</v>
      </c>
      <c r="G206" s="27" t="s">
        <v>144</v>
      </c>
      <c r="H206" s="26">
        <v>6</v>
      </c>
      <c r="I206" s="25"/>
      <c r="J206" s="24">
        <f>ROUND(I206*H206,2)</f>
        <v>0</v>
      </c>
      <c r="K206" s="23"/>
      <c r="L206" s="22"/>
      <c r="M206" s="21" t="s">
        <v>10</v>
      </c>
      <c r="N206" s="20" t="s">
        <v>9</v>
      </c>
      <c r="P206" s="19">
        <f>O206*H206</f>
        <v>0</v>
      </c>
      <c r="Q206" s="19">
        <v>0.65</v>
      </c>
      <c r="R206" s="19">
        <f>Q206*H206</f>
        <v>3.9000000000000004</v>
      </c>
      <c r="S206" s="19">
        <v>0</v>
      </c>
      <c r="T206" s="18">
        <f>S206*H206</f>
        <v>0</v>
      </c>
      <c r="AR206" s="15" t="s">
        <v>109</v>
      </c>
      <c r="AT206" s="15" t="s">
        <v>8</v>
      </c>
      <c r="AU206" s="15" t="s">
        <v>3</v>
      </c>
      <c r="AY206" s="16" t="s">
        <v>0</v>
      </c>
      <c r="BE206" s="17">
        <f>IF(N206="základní",J206,0)</f>
        <v>0</v>
      </c>
      <c r="BF206" s="17">
        <f>IF(N206="snížená",J206,0)</f>
        <v>0</v>
      </c>
      <c r="BG206" s="17">
        <f>IF(N206="zákl. přenesená",J206,0)</f>
        <v>0</v>
      </c>
      <c r="BH206" s="17">
        <f>IF(N206="sníž. přenesená",J206,0)</f>
        <v>0</v>
      </c>
      <c r="BI206" s="17">
        <f>IF(N206="nulová",J206,0)</f>
        <v>0</v>
      </c>
      <c r="BJ206" s="16" t="s">
        <v>1</v>
      </c>
      <c r="BK206" s="17">
        <f>ROUND(I206*H206,2)</f>
        <v>0</v>
      </c>
      <c r="BL206" s="16" t="s">
        <v>58</v>
      </c>
      <c r="BM206" s="15" t="s">
        <v>143</v>
      </c>
    </row>
    <row r="207" spans="2:65" s="61" customFormat="1" ht="20.399999999999999" x14ac:dyDescent="0.2">
      <c r="B207" s="65"/>
      <c r="D207" s="14" t="s">
        <v>4</v>
      </c>
      <c r="E207" s="62" t="s">
        <v>10</v>
      </c>
      <c r="F207" s="67" t="s">
        <v>142</v>
      </c>
      <c r="H207" s="62" t="s">
        <v>10</v>
      </c>
      <c r="I207" s="66"/>
      <c r="L207" s="65"/>
      <c r="M207" s="64"/>
      <c r="T207" s="63"/>
      <c r="AT207" s="62" t="s">
        <v>4</v>
      </c>
      <c r="AU207" s="62" t="s">
        <v>3</v>
      </c>
      <c r="AV207" s="61" t="s">
        <v>1</v>
      </c>
      <c r="AW207" s="61" t="s">
        <v>15</v>
      </c>
      <c r="AX207" s="61" t="s">
        <v>29</v>
      </c>
      <c r="AY207" s="62" t="s">
        <v>0</v>
      </c>
    </row>
    <row r="208" spans="2:65" s="61" customFormat="1" ht="20.399999999999999" x14ac:dyDescent="0.2">
      <c r="B208" s="65"/>
      <c r="D208" s="14" t="s">
        <v>4</v>
      </c>
      <c r="E208" s="62" t="s">
        <v>10</v>
      </c>
      <c r="F208" s="67" t="s">
        <v>141</v>
      </c>
      <c r="H208" s="62" t="s">
        <v>10</v>
      </c>
      <c r="I208" s="66"/>
      <c r="L208" s="65"/>
      <c r="M208" s="64"/>
      <c r="T208" s="63"/>
      <c r="AT208" s="62" t="s">
        <v>4</v>
      </c>
      <c r="AU208" s="62" t="s">
        <v>3</v>
      </c>
      <c r="AV208" s="61" t="s">
        <v>1</v>
      </c>
      <c r="AW208" s="61" t="s">
        <v>15</v>
      </c>
      <c r="AX208" s="61" t="s">
        <v>29</v>
      </c>
      <c r="AY208" s="62" t="s">
        <v>0</v>
      </c>
    </row>
    <row r="209" spans="2:65" s="61" customFormat="1" ht="20.399999999999999" x14ac:dyDescent="0.2">
      <c r="B209" s="65"/>
      <c r="D209" s="14" t="s">
        <v>4</v>
      </c>
      <c r="E209" s="62" t="s">
        <v>10</v>
      </c>
      <c r="F209" s="67" t="s">
        <v>140</v>
      </c>
      <c r="H209" s="62" t="s">
        <v>10</v>
      </c>
      <c r="I209" s="66"/>
      <c r="L209" s="65"/>
      <c r="M209" s="64"/>
      <c r="T209" s="63"/>
      <c r="AT209" s="62" t="s">
        <v>4</v>
      </c>
      <c r="AU209" s="62" t="s">
        <v>3</v>
      </c>
      <c r="AV209" s="61" t="s">
        <v>1</v>
      </c>
      <c r="AW209" s="61" t="s">
        <v>15</v>
      </c>
      <c r="AX209" s="61" t="s">
        <v>29</v>
      </c>
      <c r="AY209" s="62" t="s">
        <v>0</v>
      </c>
    </row>
    <row r="210" spans="2:65" s="5" customFormat="1" x14ac:dyDescent="0.2">
      <c r="B210" s="10"/>
      <c r="D210" s="14" t="s">
        <v>4</v>
      </c>
      <c r="E210" s="6" t="s">
        <v>10</v>
      </c>
      <c r="F210" s="13" t="s">
        <v>139</v>
      </c>
      <c r="H210" s="12">
        <v>6</v>
      </c>
      <c r="I210" s="11"/>
      <c r="L210" s="10"/>
      <c r="M210" s="32"/>
      <c r="T210" s="31"/>
      <c r="AT210" s="6" t="s">
        <v>4</v>
      </c>
      <c r="AU210" s="6" t="s">
        <v>3</v>
      </c>
      <c r="AV210" s="5" t="s">
        <v>3</v>
      </c>
      <c r="AW210" s="5" t="s">
        <v>15</v>
      </c>
      <c r="AX210" s="5" t="s">
        <v>1</v>
      </c>
      <c r="AY210" s="6" t="s">
        <v>0</v>
      </c>
    </row>
    <row r="211" spans="2:65" s="1" customFormat="1" ht="37.799999999999997" customHeight="1" x14ac:dyDescent="0.2">
      <c r="B211" s="2"/>
      <c r="C211" s="47" t="s">
        <v>138</v>
      </c>
      <c r="D211" s="47" t="s">
        <v>21</v>
      </c>
      <c r="E211" s="46" t="s">
        <v>137</v>
      </c>
      <c r="F211" s="45" t="s">
        <v>136</v>
      </c>
      <c r="G211" s="44" t="s">
        <v>41</v>
      </c>
      <c r="H211" s="43">
        <v>651</v>
      </c>
      <c r="I211" s="42"/>
      <c r="J211" s="41">
        <f>ROUND(I211*H211,2)</f>
        <v>0</v>
      </c>
      <c r="K211" s="40"/>
      <c r="L211" s="2"/>
      <c r="M211" s="39" t="s">
        <v>10</v>
      </c>
      <c r="N211" s="38" t="s">
        <v>9</v>
      </c>
      <c r="P211" s="19">
        <f>O211*H211</f>
        <v>0</v>
      </c>
      <c r="Q211" s="19">
        <v>0</v>
      </c>
      <c r="R211" s="19">
        <f>Q211*H211</f>
        <v>0</v>
      </c>
      <c r="S211" s="19">
        <v>0</v>
      </c>
      <c r="T211" s="18">
        <f>S211*H211</f>
        <v>0</v>
      </c>
      <c r="AR211" s="15" t="s">
        <v>58</v>
      </c>
      <c r="AT211" s="15" t="s">
        <v>21</v>
      </c>
      <c r="AU211" s="15" t="s">
        <v>3</v>
      </c>
      <c r="AY211" s="16" t="s">
        <v>0</v>
      </c>
      <c r="BE211" s="17">
        <f>IF(N211="základní",J211,0)</f>
        <v>0</v>
      </c>
      <c r="BF211" s="17">
        <f>IF(N211="snížená",J211,0)</f>
        <v>0</v>
      </c>
      <c r="BG211" s="17">
        <f>IF(N211="zákl. přenesená",J211,0)</f>
        <v>0</v>
      </c>
      <c r="BH211" s="17">
        <f>IF(N211="sníž. přenesená",J211,0)</f>
        <v>0</v>
      </c>
      <c r="BI211" s="17">
        <f>IF(N211="nulová",J211,0)</f>
        <v>0</v>
      </c>
      <c r="BJ211" s="16" t="s">
        <v>1</v>
      </c>
      <c r="BK211" s="17">
        <f>ROUND(I211*H211,2)</f>
        <v>0</v>
      </c>
      <c r="BL211" s="16" t="s">
        <v>58</v>
      </c>
      <c r="BM211" s="15" t="s">
        <v>135</v>
      </c>
    </row>
    <row r="212" spans="2:65" s="5" customFormat="1" x14ac:dyDescent="0.2">
      <c r="B212" s="10"/>
      <c r="D212" s="14" t="s">
        <v>4</v>
      </c>
      <c r="E212" s="6" t="s">
        <v>10</v>
      </c>
      <c r="F212" s="13" t="s">
        <v>134</v>
      </c>
      <c r="H212" s="12">
        <v>200</v>
      </c>
      <c r="I212" s="11"/>
      <c r="L212" s="10"/>
      <c r="M212" s="32"/>
      <c r="T212" s="31"/>
      <c r="AT212" s="6" t="s">
        <v>4</v>
      </c>
      <c r="AU212" s="6" t="s">
        <v>3</v>
      </c>
      <c r="AV212" s="5" t="s">
        <v>3</v>
      </c>
      <c r="AW212" s="5" t="s">
        <v>15</v>
      </c>
      <c r="AX212" s="5" t="s">
        <v>29</v>
      </c>
      <c r="AY212" s="6" t="s">
        <v>0</v>
      </c>
    </row>
    <row r="213" spans="2:65" s="5" customFormat="1" x14ac:dyDescent="0.2">
      <c r="B213" s="10"/>
      <c r="D213" s="14" t="s">
        <v>4</v>
      </c>
      <c r="E213" s="6" t="s">
        <v>10</v>
      </c>
      <c r="F213" s="13" t="s">
        <v>125</v>
      </c>
      <c r="H213" s="12">
        <v>451</v>
      </c>
      <c r="I213" s="11"/>
      <c r="L213" s="10"/>
      <c r="M213" s="32"/>
      <c r="T213" s="31"/>
      <c r="AT213" s="6" t="s">
        <v>4</v>
      </c>
      <c r="AU213" s="6" t="s">
        <v>3</v>
      </c>
      <c r="AV213" s="5" t="s">
        <v>3</v>
      </c>
      <c r="AW213" s="5" t="s">
        <v>15</v>
      </c>
      <c r="AX213" s="5" t="s">
        <v>29</v>
      </c>
      <c r="AY213" s="6" t="s">
        <v>0</v>
      </c>
    </row>
    <row r="214" spans="2:65" s="68" customFormat="1" x14ac:dyDescent="0.2">
      <c r="B214" s="72"/>
      <c r="D214" s="14" t="s">
        <v>4</v>
      </c>
      <c r="E214" s="69" t="s">
        <v>10</v>
      </c>
      <c r="F214" s="75" t="s">
        <v>88</v>
      </c>
      <c r="H214" s="74">
        <v>651</v>
      </c>
      <c r="I214" s="73"/>
      <c r="L214" s="72"/>
      <c r="M214" s="71"/>
      <c r="T214" s="70"/>
      <c r="AT214" s="69" t="s">
        <v>4</v>
      </c>
      <c r="AU214" s="69" t="s">
        <v>3</v>
      </c>
      <c r="AV214" s="68" t="s">
        <v>58</v>
      </c>
      <c r="AW214" s="68" t="s">
        <v>15</v>
      </c>
      <c r="AX214" s="68" t="s">
        <v>1</v>
      </c>
      <c r="AY214" s="69" t="s">
        <v>0</v>
      </c>
    </row>
    <row r="215" spans="2:65" s="1" customFormat="1" ht="33" customHeight="1" x14ac:dyDescent="0.2">
      <c r="B215" s="2"/>
      <c r="C215" s="30" t="s">
        <v>133</v>
      </c>
      <c r="D215" s="30" t="s">
        <v>8</v>
      </c>
      <c r="E215" s="29" t="s">
        <v>132</v>
      </c>
      <c r="F215" s="28" t="s">
        <v>131</v>
      </c>
      <c r="G215" s="27" t="s">
        <v>41</v>
      </c>
      <c r="H215" s="26">
        <v>651</v>
      </c>
      <c r="I215" s="25"/>
      <c r="J215" s="24">
        <f>ROUND(I215*H215,2)</f>
        <v>0</v>
      </c>
      <c r="K215" s="23"/>
      <c r="L215" s="22"/>
      <c r="M215" s="21" t="s">
        <v>10</v>
      </c>
      <c r="N215" s="20" t="s">
        <v>9</v>
      </c>
      <c r="P215" s="19">
        <f>O215*H215</f>
        <v>0</v>
      </c>
      <c r="Q215" s="19">
        <v>6.0999999999999999E-2</v>
      </c>
      <c r="R215" s="19">
        <f>Q215*H215</f>
        <v>39.710999999999999</v>
      </c>
      <c r="S215" s="19">
        <v>0</v>
      </c>
      <c r="T215" s="18">
        <f>S215*H215</f>
        <v>0</v>
      </c>
      <c r="AR215" s="15" t="s">
        <v>109</v>
      </c>
      <c r="AT215" s="15" t="s">
        <v>8</v>
      </c>
      <c r="AU215" s="15" t="s">
        <v>3</v>
      </c>
      <c r="AY215" s="16" t="s">
        <v>0</v>
      </c>
      <c r="BE215" s="17">
        <f>IF(N215="základní",J215,0)</f>
        <v>0</v>
      </c>
      <c r="BF215" s="17">
        <f>IF(N215="snížená",J215,0)</f>
        <v>0</v>
      </c>
      <c r="BG215" s="17">
        <f>IF(N215="zákl. přenesená",J215,0)</f>
        <v>0</v>
      </c>
      <c r="BH215" s="17">
        <f>IF(N215="sníž. přenesená",J215,0)</f>
        <v>0</v>
      </c>
      <c r="BI215" s="17">
        <f>IF(N215="nulová",J215,0)</f>
        <v>0</v>
      </c>
      <c r="BJ215" s="16" t="s">
        <v>1</v>
      </c>
      <c r="BK215" s="17">
        <f>ROUND(I215*H215,2)</f>
        <v>0</v>
      </c>
      <c r="BL215" s="16" t="s">
        <v>58</v>
      </c>
      <c r="BM215" s="15" t="s">
        <v>130</v>
      </c>
    </row>
    <row r="216" spans="2:65" s="1" customFormat="1" ht="16.5" customHeight="1" x14ac:dyDescent="0.2">
      <c r="B216" s="2"/>
      <c r="C216" s="47" t="s">
        <v>129</v>
      </c>
      <c r="D216" s="47" t="s">
        <v>21</v>
      </c>
      <c r="E216" s="46" t="s">
        <v>128</v>
      </c>
      <c r="F216" s="45" t="s">
        <v>127</v>
      </c>
      <c r="G216" s="44" t="s">
        <v>41</v>
      </c>
      <c r="H216" s="43">
        <v>851</v>
      </c>
      <c r="I216" s="42"/>
      <c r="J216" s="41">
        <f>ROUND(I216*H216,2)</f>
        <v>0</v>
      </c>
      <c r="K216" s="40"/>
      <c r="L216" s="2"/>
      <c r="M216" s="39" t="s">
        <v>10</v>
      </c>
      <c r="N216" s="38" t="s">
        <v>9</v>
      </c>
      <c r="P216" s="19">
        <f>O216*H216</f>
        <v>0</v>
      </c>
      <c r="Q216" s="19">
        <v>0</v>
      </c>
      <c r="R216" s="19">
        <f>Q216*H216</f>
        <v>0</v>
      </c>
      <c r="S216" s="19">
        <v>0</v>
      </c>
      <c r="T216" s="18">
        <f>S216*H216</f>
        <v>0</v>
      </c>
      <c r="AR216" s="15" t="s">
        <v>58</v>
      </c>
      <c r="AT216" s="15" t="s">
        <v>21</v>
      </c>
      <c r="AU216" s="15" t="s">
        <v>3</v>
      </c>
      <c r="AY216" s="16" t="s">
        <v>0</v>
      </c>
      <c r="BE216" s="17">
        <f>IF(N216="základní",J216,0)</f>
        <v>0</v>
      </c>
      <c r="BF216" s="17">
        <f>IF(N216="snížená",J216,0)</f>
        <v>0</v>
      </c>
      <c r="BG216" s="17">
        <f>IF(N216="zákl. přenesená",J216,0)</f>
        <v>0</v>
      </c>
      <c r="BH216" s="17">
        <f>IF(N216="sníž. přenesená",J216,0)</f>
        <v>0</v>
      </c>
      <c r="BI216" s="17">
        <f>IF(N216="nulová",J216,0)</f>
        <v>0</v>
      </c>
      <c r="BJ216" s="16" t="s">
        <v>1</v>
      </c>
      <c r="BK216" s="17">
        <f>ROUND(I216*H216,2)</f>
        <v>0</v>
      </c>
      <c r="BL216" s="16" t="s">
        <v>58</v>
      </c>
      <c r="BM216" s="15" t="s">
        <v>126</v>
      </c>
    </row>
    <row r="217" spans="2:65" s="5" customFormat="1" x14ac:dyDescent="0.2">
      <c r="B217" s="10"/>
      <c r="D217" s="14" t="s">
        <v>4</v>
      </c>
      <c r="E217" s="6" t="s">
        <v>10</v>
      </c>
      <c r="F217" s="13" t="s">
        <v>125</v>
      </c>
      <c r="H217" s="12">
        <v>451</v>
      </c>
      <c r="I217" s="11"/>
      <c r="L217" s="10"/>
      <c r="M217" s="32"/>
      <c r="T217" s="31"/>
      <c r="AT217" s="6" t="s">
        <v>4</v>
      </c>
      <c r="AU217" s="6" t="s">
        <v>3</v>
      </c>
      <c r="AV217" s="5" t="s">
        <v>3</v>
      </c>
      <c r="AW217" s="5" t="s">
        <v>15</v>
      </c>
      <c r="AX217" s="5" t="s">
        <v>29</v>
      </c>
      <c r="AY217" s="6" t="s">
        <v>0</v>
      </c>
    </row>
    <row r="218" spans="2:65" s="5" customFormat="1" x14ac:dyDescent="0.2">
      <c r="B218" s="10"/>
      <c r="D218" s="14" t="s">
        <v>4</v>
      </c>
      <c r="E218" s="6" t="s">
        <v>10</v>
      </c>
      <c r="F218" s="13" t="s">
        <v>124</v>
      </c>
      <c r="H218" s="12">
        <v>400</v>
      </c>
      <c r="I218" s="11"/>
      <c r="L218" s="10"/>
      <c r="M218" s="32"/>
      <c r="T218" s="31"/>
      <c r="AT218" s="6" t="s">
        <v>4</v>
      </c>
      <c r="AU218" s="6" t="s">
        <v>3</v>
      </c>
      <c r="AV218" s="5" t="s">
        <v>3</v>
      </c>
      <c r="AW218" s="5" t="s">
        <v>15</v>
      </c>
      <c r="AX218" s="5" t="s">
        <v>29</v>
      </c>
      <c r="AY218" s="6" t="s">
        <v>0</v>
      </c>
    </row>
    <row r="219" spans="2:65" s="68" customFormat="1" x14ac:dyDescent="0.2">
      <c r="B219" s="72"/>
      <c r="D219" s="14" t="s">
        <v>4</v>
      </c>
      <c r="E219" s="69" t="s">
        <v>10</v>
      </c>
      <c r="F219" s="75" t="s">
        <v>88</v>
      </c>
      <c r="H219" s="74">
        <v>851</v>
      </c>
      <c r="I219" s="73"/>
      <c r="L219" s="72"/>
      <c r="M219" s="71"/>
      <c r="T219" s="70"/>
      <c r="AT219" s="69" t="s">
        <v>4</v>
      </c>
      <c r="AU219" s="69" t="s">
        <v>3</v>
      </c>
      <c r="AV219" s="68" t="s">
        <v>58</v>
      </c>
      <c r="AW219" s="68" t="s">
        <v>15</v>
      </c>
      <c r="AX219" s="68" t="s">
        <v>1</v>
      </c>
      <c r="AY219" s="69" t="s">
        <v>0</v>
      </c>
    </row>
    <row r="220" spans="2:65" s="1" customFormat="1" ht="21.75" customHeight="1" x14ac:dyDescent="0.2">
      <c r="B220" s="2"/>
      <c r="C220" s="30" t="s">
        <v>123</v>
      </c>
      <c r="D220" s="30" t="s">
        <v>8</v>
      </c>
      <c r="E220" s="29" t="s">
        <v>122</v>
      </c>
      <c r="F220" s="28" t="s">
        <v>121</v>
      </c>
      <c r="G220" s="27" t="s">
        <v>41</v>
      </c>
      <c r="H220" s="26">
        <v>851</v>
      </c>
      <c r="I220" s="25"/>
      <c r="J220" s="24">
        <f>ROUND(I220*H220,2)</f>
        <v>0</v>
      </c>
      <c r="K220" s="23"/>
      <c r="L220" s="22"/>
      <c r="M220" s="21" t="s">
        <v>10</v>
      </c>
      <c r="N220" s="20" t="s">
        <v>9</v>
      </c>
      <c r="P220" s="19">
        <f>O220*H220</f>
        <v>0</v>
      </c>
      <c r="Q220" s="19">
        <v>3.0000000000000001E-5</v>
      </c>
      <c r="R220" s="19">
        <f>Q220*H220</f>
        <v>2.5530000000000001E-2</v>
      </c>
      <c r="S220" s="19">
        <v>0</v>
      </c>
      <c r="T220" s="18">
        <f>S220*H220</f>
        <v>0</v>
      </c>
      <c r="AR220" s="15" t="s">
        <v>109</v>
      </c>
      <c r="AT220" s="15" t="s">
        <v>8</v>
      </c>
      <c r="AU220" s="15" t="s">
        <v>3</v>
      </c>
      <c r="AY220" s="16" t="s">
        <v>0</v>
      </c>
      <c r="BE220" s="17">
        <f>IF(N220="základní",J220,0)</f>
        <v>0</v>
      </c>
      <c r="BF220" s="17">
        <f>IF(N220="snížená",J220,0)</f>
        <v>0</v>
      </c>
      <c r="BG220" s="17">
        <f>IF(N220="zákl. přenesená",J220,0)</f>
        <v>0</v>
      </c>
      <c r="BH220" s="17">
        <f>IF(N220="sníž. přenesená",J220,0)</f>
        <v>0</v>
      </c>
      <c r="BI220" s="17">
        <f>IF(N220="nulová",J220,0)</f>
        <v>0</v>
      </c>
      <c r="BJ220" s="16" t="s">
        <v>1</v>
      </c>
      <c r="BK220" s="17">
        <f>ROUND(I220*H220,2)</f>
        <v>0</v>
      </c>
      <c r="BL220" s="16" t="s">
        <v>58</v>
      </c>
      <c r="BM220" s="15" t="s">
        <v>120</v>
      </c>
    </row>
    <row r="221" spans="2:65" s="48" customFormat="1" ht="22.8" customHeight="1" x14ac:dyDescent="0.25">
      <c r="B221" s="55"/>
      <c r="D221" s="50" t="s">
        <v>25</v>
      </c>
      <c r="E221" s="58" t="s">
        <v>119</v>
      </c>
      <c r="F221" s="58" t="s">
        <v>118</v>
      </c>
      <c r="I221" s="57"/>
      <c r="J221" s="56">
        <f>BK221</f>
        <v>0</v>
      </c>
      <c r="L221" s="55"/>
      <c r="M221" s="54"/>
      <c r="P221" s="53">
        <f>SUM(P222:P228)</f>
        <v>0</v>
      </c>
      <c r="R221" s="53">
        <f>SUM(R222:R228)</f>
        <v>31.654308400000001</v>
      </c>
      <c r="T221" s="52">
        <f>SUM(T222:T228)</f>
        <v>0.48199999999999998</v>
      </c>
      <c r="AR221" s="50" t="s">
        <v>1</v>
      </c>
      <c r="AT221" s="51" t="s">
        <v>25</v>
      </c>
      <c r="AU221" s="51" t="s">
        <v>1</v>
      </c>
      <c r="AY221" s="50" t="s">
        <v>0</v>
      </c>
      <c r="BK221" s="49">
        <f>SUM(BK222:BK228)</f>
        <v>0</v>
      </c>
    </row>
    <row r="222" spans="2:65" s="1" customFormat="1" ht="49.05" customHeight="1" x14ac:dyDescent="0.2">
      <c r="B222" s="2"/>
      <c r="C222" s="47" t="s">
        <v>117</v>
      </c>
      <c r="D222" s="47" t="s">
        <v>21</v>
      </c>
      <c r="E222" s="46" t="s">
        <v>116</v>
      </c>
      <c r="F222" s="45" t="s">
        <v>115</v>
      </c>
      <c r="G222" s="44" t="s">
        <v>11</v>
      </c>
      <c r="H222" s="43">
        <v>169</v>
      </c>
      <c r="I222" s="42"/>
      <c r="J222" s="41">
        <f>ROUND(I222*H222,2)</f>
        <v>0</v>
      </c>
      <c r="K222" s="40"/>
      <c r="L222" s="2"/>
      <c r="M222" s="39" t="s">
        <v>10</v>
      </c>
      <c r="N222" s="38" t="s">
        <v>9</v>
      </c>
      <c r="P222" s="19">
        <f>O222*H222</f>
        <v>0</v>
      </c>
      <c r="Q222" s="19">
        <v>0.1295</v>
      </c>
      <c r="R222" s="19">
        <f>Q222*H222</f>
        <v>21.8855</v>
      </c>
      <c r="S222" s="19">
        <v>0</v>
      </c>
      <c r="T222" s="18">
        <f>S222*H222</f>
        <v>0</v>
      </c>
      <c r="AR222" s="15" t="s">
        <v>58</v>
      </c>
      <c r="AT222" s="15" t="s">
        <v>21</v>
      </c>
      <c r="AU222" s="15" t="s">
        <v>3</v>
      </c>
      <c r="AY222" s="16" t="s">
        <v>0</v>
      </c>
      <c r="BE222" s="17">
        <f>IF(N222="základní",J222,0)</f>
        <v>0</v>
      </c>
      <c r="BF222" s="17">
        <f>IF(N222="snížená",J222,0)</f>
        <v>0</v>
      </c>
      <c r="BG222" s="17">
        <f>IF(N222="zákl. přenesená",J222,0)</f>
        <v>0</v>
      </c>
      <c r="BH222" s="17">
        <f>IF(N222="sníž. přenesená",J222,0)</f>
        <v>0</v>
      </c>
      <c r="BI222" s="17">
        <f>IF(N222="nulová",J222,0)</f>
        <v>0</v>
      </c>
      <c r="BJ222" s="16" t="s">
        <v>1</v>
      </c>
      <c r="BK222" s="17">
        <f>ROUND(I222*H222,2)</f>
        <v>0</v>
      </c>
      <c r="BL222" s="16" t="s">
        <v>58</v>
      </c>
      <c r="BM222" s="15" t="s">
        <v>114</v>
      </c>
    </row>
    <row r="223" spans="2:65" s="1" customFormat="1" ht="19.2" x14ac:dyDescent="0.2">
      <c r="B223" s="2"/>
      <c r="D223" s="37" t="s">
        <v>17</v>
      </c>
      <c r="F223" s="36" t="s">
        <v>113</v>
      </c>
      <c r="I223" s="35"/>
      <c r="L223" s="2"/>
      <c r="M223" s="34"/>
      <c r="T223" s="33"/>
      <c r="AT223" s="16" t="s">
        <v>17</v>
      </c>
      <c r="AU223" s="16" t="s">
        <v>3</v>
      </c>
    </row>
    <row r="224" spans="2:65" s="1" customFormat="1" ht="16.5" customHeight="1" x14ac:dyDescent="0.2">
      <c r="B224" s="2"/>
      <c r="C224" s="30" t="s">
        <v>112</v>
      </c>
      <c r="D224" s="30" t="s">
        <v>8</v>
      </c>
      <c r="E224" s="29" t="s">
        <v>111</v>
      </c>
      <c r="F224" s="28" t="s">
        <v>110</v>
      </c>
      <c r="G224" s="27" t="s">
        <v>11</v>
      </c>
      <c r="H224" s="26">
        <v>174.07</v>
      </c>
      <c r="I224" s="25"/>
      <c r="J224" s="24">
        <f>ROUND(I224*H224,2)</f>
        <v>0</v>
      </c>
      <c r="K224" s="23"/>
      <c r="L224" s="22"/>
      <c r="M224" s="21" t="s">
        <v>10</v>
      </c>
      <c r="N224" s="20" t="s">
        <v>9</v>
      </c>
      <c r="P224" s="19">
        <f>O224*H224</f>
        <v>0</v>
      </c>
      <c r="Q224" s="19">
        <v>5.6120000000000003E-2</v>
      </c>
      <c r="R224" s="19">
        <f>Q224*H224</f>
        <v>9.7688084000000011</v>
      </c>
      <c r="S224" s="19">
        <v>0</v>
      </c>
      <c r="T224" s="18">
        <f>S224*H224</f>
        <v>0</v>
      </c>
      <c r="AR224" s="15" t="s">
        <v>109</v>
      </c>
      <c r="AT224" s="15" t="s">
        <v>8</v>
      </c>
      <c r="AU224" s="15" t="s">
        <v>3</v>
      </c>
      <c r="AY224" s="16" t="s">
        <v>0</v>
      </c>
      <c r="BE224" s="17">
        <f>IF(N224="základní",J224,0)</f>
        <v>0</v>
      </c>
      <c r="BF224" s="17">
        <f>IF(N224="snížená",J224,0)</f>
        <v>0</v>
      </c>
      <c r="BG224" s="17">
        <f>IF(N224="zákl. přenesená",J224,0)</f>
        <v>0</v>
      </c>
      <c r="BH224" s="17">
        <f>IF(N224="sníž. přenesená",J224,0)</f>
        <v>0</v>
      </c>
      <c r="BI224" s="17">
        <f>IF(N224="nulová",J224,0)</f>
        <v>0</v>
      </c>
      <c r="BJ224" s="16" t="s">
        <v>1</v>
      </c>
      <c r="BK224" s="17">
        <f>ROUND(I224*H224,2)</f>
        <v>0</v>
      </c>
      <c r="BL224" s="16" t="s">
        <v>58</v>
      </c>
      <c r="BM224" s="15" t="s">
        <v>108</v>
      </c>
    </row>
    <row r="225" spans="2:65" s="61" customFormat="1" x14ac:dyDescent="0.2">
      <c r="B225" s="65"/>
      <c r="D225" s="14" t="s">
        <v>4</v>
      </c>
      <c r="E225" s="62" t="s">
        <v>10</v>
      </c>
      <c r="F225" s="67" t="s">
        <v>107</v>
      </c>
      <c r="H225" s="62" t="s">
        <v>10</v>
      </c>
      <c r="I225" s="66"/>
      <c r="L225" s="65"/>
      <c r="M225" s="64"/>
      <c r="T225" s="63"/>
      <c r="AT225" s="62" t="s">
        <v>4</v>
      </c>
      <c r="AU225" s="62" t="s">
        <v>3</v>
      </c>
      <c r="AV225" s="61" t="s">
        <v>1</v>
      </c>
      <c r="AW225" s="61" t="s">
        <v>15</v>
      </c>
      <c r="AX225" s="61" t="s">
        <v>29</v>
      </c>
      <c r="AY225" s="62" t="s">
        <v>0</v>
      </c>
    </row>
    <row r="226" spans="2:65" s="5" customFormat="1" x14ac:dyDescent="0.2">
      <c r="B226" s="10"/>
      <c r="D226" s="14" t="s">
        <v>4</v>
      </c>
      <c r="E226" s="6" t="s">
        <v>10</v>
      </c>
      <c r="F226" s="13" t="s">
        <v>106</v>
      </c>
      <c r="H226" s="12">
        <v>174.07</v>
      </c>
      <c r="I226" s="11"/>
      <c r="L226" s="10"/>
      <c r="M226" s="32"/>
      <c r="T226" s="31"/>
      <c r="AT226" s="6" t="s">
        <v>4</v>
      </c>
      <c r="AU226" s="6" t="s">
        <v>3</v>
      </c>
      <c r="AV226" s="5" t="s">
        <v>3</v>
      </c>
      <c r="AW226" s="5" t="s">
        <v>15</v>
      </c>
      <c r="AX226" s="5" t="s">
        <v>1</v>
      </c>
      <c r="AY226" s="6" t="s">
        <v>0</v>
      </c>
    </row>
    <row r="227" spans="2:65" s="1" customFormat="1" ht="16.5" customHeight="1" x14ac:dyDescent="0.2">
      <c r="B227" s="2"/>
      <c r="C227" s="47" t="s">
        <v>105</v>
      </c>
      <c r="D227" s="47" t="s">
        <v>21</v>
      </c>
      <c r="E227" s="46" t="s">
        <v>104</v>
      </c>
      <c r="F227" s="45" t="s">
        <v>103</v>
      </c>
      <c r="G227" s="44" t="s">
        <v>102</v>
      </c>
      <c r="H227" s="43">
        <v>1</v>
      </c>
      <c r="I227" s="42"/>
      <c r="J227" s="41">
        <f>ROUND(I227*H227,2)</f>
        <v>0</v>
      </c>
      <c r="K227" s="40"/>
      <c r="L227" s="2"/>
      <c r="M227" s="39" t="s">
        <v>10</v>
      </c>
      <c r="N227" s="38" t="s">
        <v>9</v>
      </c>
      <c r="P227" s="19">
        <f>O227*H227</f>
        <v>0</v>
      </c>
      <c r="Q227" s="19">
        <v>0</v>
      </c>
      <c r="R227" s="19">
        <f>Q227*H227</f>
        <v>0</v>
      </c>
      <c r="S227" s="19">
        <v>0.48199999999999998</v>
      </c>
      <c r="T227" s="18">
        <f>S227*H227</f>
        <v>0.48199999999999998</v>
      </c>
      <c r="AR227" s="15" t="s">
        <v>58</v>
      </c>
      <c r="AT227" s="15" t="s">
        <v>21</v>
      </c>
      <c r="AU227" s="15" t="s">
        <v>3</v>
      </c>
      <c r="AY227" s="16" t="s">
        <v>0</v>
      </c>
      <c r="BE227" s="17">
        <f>IF(N227="základní",J227,0)</f>
        <v>0</v>
      </c>
      <c r="BF227" s="17">
        <f>IF(N227="snížená",J227,0)</f>
        <v>0</v>
      </c>
      <c r="BG227" s="17">
        <f>IF(N227="zákl. přenesená",J227,0)</f>
        <v>0</v>
      </c>
      <c r="BH227" s="17">
        <f>IF(N227="sníž. přenesená",J227,0)</f>
        <v>0</v>
      </c>
      <c r="BI227" s="17">
        <f>IF(N227="nulová",J227,0)</f>
        <v>0</v>
      </c>
      <c r="BJ227" s="16" t="s">
        <v>1</v>
      </c>
      <c r="BK227" s="17">
        <f>ROUND(I227*H227,2)</f>
        <v>0</v>
      </c>
      <c r="BL227" s="16" t="s">
        <v>58</v>
      </c>
      <c r="BM227" s="15" t="s">
        <v>101</v>
      </c>
    </row>
    <row r="228" spans="2:65" s="1" customFormat="1" ht="19.2" x14ac:dyDescent="0.2">
      <c r="B228" s="2"/>
      <c r="D228" s="37" t="s">
        <v>17</v>
      </c>
      <c r="F228" s="36" t="s">
        <v>100</v>
      </c>
      <c r="I228" s="35"/>
      <c r="L228" s="2"/>
      <c r="M228" s="34"/>
      <c r="T228" s="33"/>
      <c r="AT228" s="16" t="s">
        <v>17</v>
      </c>
      <c r="AU228" s="16" t="s">
        <v>3</v>
      </c>
    </row>
    <row r="229" spans="2:65" s="48" customFormat="1" ht="22.8" customHeight="1" x14ac:dyDescent="0.25">
      <c r="B229" s="55"/>
      <c r="D229" s="50" t="s">
        <v>25</v>
      </c>
      <c r="E229" s="58" t="s">
        <v>99</v>
      </c>
      <c r="F229" s="58" t="s">
        <v>98</v>
      </c>
      <c r="I229" s="57"/>
      <c r="J229" s="56">
        <f>BK229</f>
        <v>0</v>
      </c>
      <c r="L229" s="55"/>
      <c r="M229" s="54"/>
      <c r="P229" s="53">
        <f>SUM(P230:P249)</f>
        <v>0</v>
      </c>
      <c r="R229" s="53">
        <f>SUM(R230:R249)</f>
        <v>0</v>
      </c>
      <c r="T229" s="52">
        <f>SUM(T230:T249)</f>
        <v>0</v>
      </c>
      <c r="AR229" s="50" t="s">
        <v>1</v>
      </c>
      <c r="AT229" s="51" t="s">
        <v>25</v>
      </c>
      <c r="AU229" s="51" t="s">
        <v>1</v>
      </c>
      <c r="AY229" s="50" t="s">
        <v>0</v>
      </c>
      <c r="BK229" s="49">
        <f>SUM(BK230:BK249)</f>
        <v>0</v>
      </c>
    </row>
    <row r="230" spans="2:65" s="1" customFormat="1" ht="37.799999999999997" customHeight="1" x14ac:dyDescent="0.2">
      <c r="B230" s="2"/>
      <c r="C230" s="47" t="s">
        <v>97</v>
      </c>
      <c r="D230" s="47" t="s">
        <v>21</v>
      </c>
      <c r="E230" s="46" t="s">
        <v>96</v>
      </c>
      <c r="F230" s="45" t="s">
        <v>95</v>
      </c>
      <c r="G230" s="44" t="s">
        <v>34</v>
      </c>
      <c r="H230" s="43">
        <v>25.898</v>
      </c>
      <c r="I230" s="42"/>
      <c r="J230" s="41">
        <f>ROUND(I230*H230,2)</f>
        <v>0</v>
      </c>
      <c r="K230" s="40"/>
      <c r="L230" s="2"/>
      <c r="M230" s="39" t="s">
        <v>10</v>
      </c>
      <c r="N230" s="38" t="s">
        <v>9</v>
      </c>
      <c r="P230" s="19">
        <f>O230*H230</f>
        <v>0</v>
      </c>
      <c r="Q230" s="19">
        <v>0</v>
      </c>
      <c r="R230" s="19">
        <f>Q230*H230</f>
        <v>0</v>
      </c>
      <c r="S230" s="19">
        <v>0</v>
      </c>
      <c r="T230" s="18">
        <f>S230*H230</f>
        <v>0</v>
      </c>
      <c r="AR230" s="15" t="s">
        <v>58</v>
      </c>
      <c r="AT230" s="15" t="s">
        <v>21</v>
      </c>
      <c r="AU230" s="15" t="s">
        <v>3</v>
      </c>
      <c r="AY230" s="16" t="s">
        <v>0</v>
      </c>
      <c r="BE230" s="17">
        <f>IF(N230="základní",J230,0)</f>
        <v>0</v>
      </c>
      <c r="BF230" s="17">
        <f>IF(N230="snížená",J230,0)</f>
        <v>0</v>
      </c>
      <c r="BG230" s="17">
        <f>IF(N230="zákl. přenesená",J230,0)</f>
        <v>0</v>
      </c>
      <c r="BH230" s="17">
        <f>IF(N230="sníž. přenesená",J230,0)</f>
        <v>0</v>
      </c>
      <c r="BI230" s="17">
        <f>IF(N230="nulová",J230,0)</f>
        <v>0</v>
      </c>
      <c r="BJ230" s="16" t="s">
        <v>1</v>
      </c>
      <c r="BK230" s="17">
        <f>ROUND(I230*H230,2)</f>
        <v>0</v>
      </c>
      <c r="BL230" s="16" t="s">
        <v>58</v>
      </c>
      <c r="BM230" s="15" t="s">
        <v>94</v>
      </c>
    </row>
    <row r="231" spans="2:65" s="1" customFormat="1" ht="19.2" x14ac:dyDescent="0.2">
      <c r="B231" s="2"/>
      <c r="D231" s="37" t="s">
        <v>17</v>
      </c>
      <c r="F231" s="36" t="s">
        <v>93</v>
      </c>
      <c r="I231" s="35"/>
      <c r="L231" s="2"/>
      <c r="M231" s="34"/>
      <c r="T231" s="33"/>
      <c r="AT231" s="16" t="s">
        <v>17</v>
      </c>
      <c r="AU231" s="16" t="s">
        <v>3</v>
      </c>
    </row>
    <row r="232" spans="2:65" s="61" customFormat="1" x14ac:dyDescent="0.2">
      <c r="B232" s="65"/>
      <c r="D232" s="14" t="s">
        <v>4</v>
      </c>
      <c r="E232" s="62" t="s">
        <v>10</v>
      </c>
      <c r="F232" s="67" t="s">
        <v>92</v>
      </c>
      <c r="H232" s="62" t="s">
        <v>10</v>
      </c>
      <c r="I232" s="66"/>
      <c r="L232" s="65"/>
      <c r="M232" s="64"/>
      <c r="T232" s="63"/>
      <c r="AT232" s="62" t="s">
        <v>4</v>
      </c>
      <c r="AU232" s="62" t="s">
        <v>3</v>
      </c>
      <c r="AV232" s="61" t="s">
        <v>1</v>
      </c>
      <c r="AW232" s="61" t="s">
        <v>15</v>
      </c>
      <c r="AX232" s="61" t="s">
        <v>29</v>
      </c>
      <c r="AY232" s="62" t="s">
        <v>0</v>
      </c>
    </row>
    <row r="233" spans="2:65" s="5" customFormat="1" x14ac:dyDescent="0.2">
      <c r="B233" s="10"/>
      <c r="D233" s="14" t="s">
        <v>4</v>
      </c>
      <c r="E233" s="6" t="s">
        <v>10</v>
      </c>
      <c r="F233" s="13" t="s">
        <v>91</v>
      </c>
      <c r="H233" s="12">
        <v>24.777999999999999</v>
      </c>
      <c r="I233" s="11"/>
      <c r="L233" s="10"/>
      <c r="M233" s="32"/>
      <c r="T233" s="31"/>
      <c r="AT233" s="6" t="s">
        <v>4</v>
      </c>
      <c r="AU233" s="6" t="s">
        <v>3</v>
      </c>
      <c r="AV233" s="5" t="s">
        <v>3</v>
      </c>
      <c r="AW233" s="5" t="s">
        <v>15</v>
      </c>
      <c r="AX233" s="5" t="s">
        <v>29</v>
      </c>
      <c r="AY233" s="6" t="s">
        <v>0</v>
      </c>
    </row>
    <row r="234" spans="2:65" s="61" customFormat="1" x14ac:dyDescent="0.2">
      <c r="B234" s="65"/>
      <c r="D234" s="14" t="s">
        <v>4</v>
      </c>
      <c r="E234" s="62" t="s">
        <v>10</v>
      </c>
      <c r="F234" s="67" t="s">
        <v>90</v>
      </c>
      <c r="H234" s="62" t="s">
        <v>10</v>
      </c>
      <c r="I234" s="66"/>
      <c r="L234" s="65"/>
      <c r="M234" s="64"/>
      <c r="T234" s="63"/>
      <c r="AT234" s="62" t="s">
        <v>4</v>
      </c>
      <c r="AU234" s="62" t="s">
        <v>3</v>
      </c>
      <c r="AV234" s="61" t="s">
        <v>1</v>
      </c>
      <c r="AW234" s="61" t="s">
        <v>15</v>
      </c>
      <c r="AX234" s="61" t="s">
        <v>29</v>
      </c>
      <c r="AY234" s="62" t="s">
        <v>0</v>
      </c>
    </row>
    <row r="235" spans="2:65" s="5" customFormat="1" x14ac:dyDescent="0.2">
      <c r="B235" s="10"/>
      <c r="D235" s="14" t="s">
        <v>4</v>
      </c>
      <c r="E235" s="6" t="s">
        <v>10</v>
      </c>
      <c r="F235" s="13" t="s">
        <v>89</v>
      </c>
      <c r="H235" s="12">
        <v>1.1200000000000001</v>
      </c>
      <c r="I235" s="11"/>
      <c r="L235" s="10"/>
      <c r="M235" s="32"/>
      <c r="T235" s="31"/>
      <c r="AT235" s="6" t="s">
        <v>4</v>
      </c>
      <c r="AU235" s="6" t="s">
        <v>3</v>
      </c>
      <c r="AV235" s="5" t="s">
        <v>3</v>
      </c>
      <c r="AW235" s="5" t="s">
        <v>15</v>
      </c>
      <c r="AX235" s="5" t="s">
        <v>29</v>
      </c>
      <c r="AY235" s="6" t="s">
        <v>0</v>
      </c>
    </row>
    <row r="236" spans="2:65" s="68" customFormat="1" x14ac:dyDescent="0.2">
      <c r="B236" s="72"/>
      <c r="D236" s="14" t="s">
        <v>4</v>
      </c>
      <c r="E236" s="69" t="s">
        <v>10</v>
      </c>
      <c r="F236" s="75" t="s">
        <v>88</v>
      </c>
      <c r="H236" s="74">
        <v>25.898</v>
      </c>
      <c r="I236" s="73"/>
      <c r="L236" s="72"/>
      <c r="M236" s="71"/>
      <c r="T236" s="70"/>
      <c r="AT236" s="69" t="s">
        <v>4</v>
      </c>
      <c r="AU236" s="69" t="s">
        <v>3</v>
      </c>
      <c r="AV236" s="68" t="s">
        <v>58</v>
      </c>
      <c r="AW236" s="68" t="s">
        <v>15</v>
      </c>
      <c r="AX236" s="68" t="s">
        <v>1</v>
      </c>
      <c r="AY236" s="69" t="s">
        <v>0</v>
      </c>
    </row>
    <row r="237" spans="2:65" s="1" customFormat="1" ht="37.799999999999997" customHeight="1" x14ac:dyDescent="0.2">
      <c r="B237" s="2"/>
      <c r="C237" s="47" t="s">
        <v>87</v>
      </c>
      <c r="D237" s="47" t="s">
        <v>21</v>
      </c>
      <c r="E237" s="46" t="s">
        <v>86</v>
      </c>
      <c r="F237" s="45" t="s">
        <v>85</v>
      </c>
      <c r="G237" s="44" t="s">
        <v>34</v>
      </c>
      <c r="H237" s="43">
        <v>41.932000000000002</v>
      </c>
      <c r="I237" s="42"/>
      <c r="J237" s="41">
        <f>ROUND(I237*H237,2)</f>
        <v>0</v>
      </c>
      <c r="K237" s="40"/>
      <c r="L237" s="2"/>
      <c r="M237" s="39" t="s">
        <v>10</v>
      </c>
      <c r="N237" s="38" t="s">
        <v>9</v>
      </c>
      <c r="P237" s="19">
        <f>O237*H237</f>
        <v>0</v>
      </c>
      <c r="Q237" s="19">
        <v>0</v>
      </c>
      <c r="R237" s="19">
        <f>Q237*H237</f>
        <v>0</v>
      </c>
      <c r="S237" s="19">
        <v>0</v>
      </c>
      <c r="T237" s="18">
        <f>S237*H237</f>
        <v>0</v>
      </c>
      <c r="AR237" s="15" t="s">
        <v>58</v>
      </c>
      <c r="AT237" s="15" t="s">
        <v>21</v>
      </c>
      <c r="AU237" s="15" t="s">
        <v>3</v>
      </c>
      <c r="AY237" s="16" t="s">
        <v>0</v>
      </c>
      <c r="BE237" s="17">
        <f>IF(N237="základní",J237,0)</f>
        <v>0</v>
      </c>
      <c r="BF237" s="17">
        <f>IF(N237="snížená",J237,0)</f>
        <v>0</v>
      </c>
      <c r="BG237" s="17">
        <f>IF(N237="zákl. přenesená",J237,0)</f>
        <v>0</v>
      </c>
      <c r="BH237" s="17">
        <f>IF(N237="sníž. přenesená",J237,0)</f>
        <v>0</v>
      </c>
      <c r="BI237" s="17">
        <f>IF(N237="nulová",J237,0)</f>
        <v>0</v>
      </c>
      <c r="BJ237" s="16" t="s">
        <v>1</v>
      </c>
      <c r="BK237" s="17">
        <f>ROUND(I237*H237,2)</f>
        <v>0</v>
      </c>
      <c r="BL237" s="16" t="s">
        <v>58</v>
      </c>
      <c r="BM237" s="15" t="s">
        <v>84</v>
      </c>
    </row>
    <row r="238" spans="2:65" s="1" customFormat="1" ht="19.2" x14ac:dyDescent="0.2">
      <c r="B238" s="2"/>
      <c r="D238" s="37" t="s">
        <v>17</v>
      </c>
      <c r="F238" s="36" t="s">
        <v>83</v>
      </c>
      <c r="I238" s="35"/>
      <c r="L238" s="2"/>
      <c r="M238" s="34"/>
      <c r="T238" s="33"/>
      <c r="AT238" s="16" t="s">
        <v>17</v>
      </c>
      <c r="AU238" s="16" t="s">
        <v>3</v>
      </c>
    </row>
    <row r="239" spans="2:65" s="5" customFormat="1" x14ac:dyDescent="0.2">
      <c r="B239" s="10"/>
      <c r="D239" s="14" t="s">
        <v>4</v>
      </c>
      <c r="E239" s="6" t="s">
        <v>10</v>
      </c>
      <c r="F239" s="13" t="s">
        <v>82</v>
      </c>
      <c r="H239" s="12">
        <v>41.932000000000002</v>
      </c>
      <c r="I239" s="11"/>
      <c r="L239" s="10"/>
      <c r="M239" s="32"/>
      <c r="T239" s="31"/>
      <c r="AT239" s="6" t="s">
        <v>4</v>
      </c>
      <c r="AU239" s="6" t="s">
        <v>3</v>
      </c>
      <c r="AV239" s="5" t="s">
        <v>3</v>
      </c>
      <c r="AW239" s="5" t="s">
        <v>15</v>
      </c>
      <c r="AX239" s="5" t="s">
        <v>1</v>
      </c>
      <c r="AY239" s="6" t="s">
        <v>0</v>
      </c>
    </row>
    <row r="240" spans="2:65" s="1" customFormat="1" ht="24.15" customHeight="1" x14ac:dyDescent="0.2">
      <c r="B240" s="2"/>
      <c r="C240" s="47" t="s">
        <v>81</v>
      </c>
      <c r="D240" s="47" t="s">
        <v>21</v>
      </c>
      <c r="E240" s="46" t="s">
        <v>80</v>
      </c>
      <c r="F240" s="45" t="s">
        <v>79</v>
      </c>
      <c r="G240" s="44" t="s">
        <v>34</v>
      </c>
      <c r="H240" s="43">
        <v>251.59200000000001</v>
      </c>
      <c r="I240" s="42"/>
      <c r="J240" s="41">
        <f>ROUND(I240*H240,2)</f>
        <v>0</v>
      </c>
      <c r="K240" s="40"/>
      <c r="L240" s="2"/>
      <c r="M240" s="39" t="s">
        <v>10</v>
      </c>
      <c r="N240" s="38" t="s">
        <v>9</v>
      </c>
      <c r="P240" s="19">
        <f>O240*H240</f>
        <v>0</v>
      </c>
      <c r="Q240" s="19">
        <v>0</v>
      </c>
      <c r="R240" s="19">
        <f>Q240*H240</f>
        <v>0</v>
      </c>
      <c r="S240" s="19">
        <v>0</v>
      </c>
      <c r="T240" s="18">
        <f>S240*H240</f>
        <v>0</v>
      </c>
      <c r="AR240" s="15" t="s">
        <v>58</v>
      </c>
      <c r="AT240" s="15" t="s">
        <v>21</v>
      </c>
      <c r="AU240" s="15" t="s">
        <v>3</v>
      </c>
      <c r="AY240" s="16" t="s">
        <v>0</v>
      </c>
      <c r="BE240" s="17">
        <f>IF(N240="základní",J240,0)</f>
        <v>0</v>
      </c>
      <c r="BF240" s="17">
        <f>IF(N240="snížená",J240,0)</f>
        <v>0</v>
      </c>
      <c r="BG240" s="17">
        <f>IF(N240="zákl. přenesená",J240,0)</f>
        <v>0</v>
      </c>
      <c r="BH240" s="17">
        <f>IF(N240="sníž. přenesená",J240,0)</f>
        <v>0</v>
      </c>
      <c r="BI240" s="17">
        <f>IF(N240="nulová",J240,0)</f>
        <v>0</v>
      </c>
      <c r="BJ240" s="16" t="s">
        <v>1</v>
      </c>
      <c r="BK240" s="17">
        <f>ROUND(I240*H240,2)</f>
        <v>0</v>
      </c>
      <c r="BL240" s="16" t="s">
        <v>58</v>
      </c>
      <c r="BM240" s="15" t="s">
        <v>78</v>
      </c>
    </row>
    <row r="241" spans="2:65" s="1" customFormat="1" ht="19.2" x14ac:dyDescent="0.2">
      <c r="B241" s="2"/>
      <c r="D241" s="37" t="s">
        <v>17</v>
      </c>
      <c r="F241" s="36" t="s">
        <v>77</v>
      </c>
      <c r="I241" s="35"/>
      <c r="L241" s="2"/>
      <c r="M241" s="34"/>
      <c r="T241" s="33"/>
      <c r="AT241" s="16" t="s">
        <v>17</v>
      </c>
      <c r="AU241" s="16" t="s">
        <v>3</v>
      </c>
    </row>
    <row r="242" spans="2:65" s="61" customFormat="1" x14ac:dyDescent="0.2">
      <c r="B242" s="65"/>
      <c r="D242" s="14" t="s">
        <v>4</v>
      </c>
      <c r="E242" s="62" t="s">
        <v>10</v>
      </c>
      <c r="F242" s="67" t="s">
        <v>65</v>
      </c>
      <c r="H242" s="62" t="s">
        <v>10</v>
      </c>
      <c r="I242" s="66"/>
      <c r="L242" s="65"/>
      <c r="M242" s="64"/>
      <c r="T242" s="63"/>
      <c r="AT242" s="62" t="s">
        <v>4</v>
      </c>
      <c r="AU242" s="62" t="s">
        <v>3</v>
      </c>
      <c r="AV242" s="61" t="s">
        <v>1</v>
      </c>
      <c r="AW242" s="61" t="s">
        <v>15</v>
      </c>
      <c r="AX242" s="61" t="s">
        <v>29</v>
      </c>
      <c r="AY242" s="62" t="s">
        <v>0</v>
      </c>
    </row>
    <row r="243" spans="2:65" s="5" customFormat="1" x14ac:dyDescent="0.2">
      <c r="B243" s="10"/>
      <c r="D243" s="14" t="s">
        <v>4</v>
      </c>
      <c r="E243" s="6" t="s">
        <v>10</v>
      </c>
      <c r="F243" s="13" t="s">
        <v>76</v>
      </c>
      <c r="H243" s="12">
        <v>251.59200000000001</v>
      </c>
      <c r="I243" s="11"/>
      <c r="L243" s="10"/>
      <c r="M243" s="32"/>
      <c r="T243" s="31"/>
      <c r="AT243" s="6" t="s">
        <v>4</v>
      </c>
      <c r="AU243" s="6" t="s">
        <v>3</v>
      </c>
      <c r="AV243" s="5" t="s">
        <v>3</v>
      </c>
      <c r="AW243" s="5" t="s">
        <v>15</v>
      </c>
      <c r="AX243" s="5" t="s">
        <v>1</v>
      </c>
      <c r="AY243" s="6" t="s">
        <v>0</v>
      </c>
    </row>
    <row r="244" spans="2:65" s="1" customFormat="1" ht="37.799999999999997" customHeight="1" x14ac:dyDescent="0.2">
      <c r="B244" s="2"/>
      <c r="C244" s="47" t="s">
        <v>75</v>
      </c>
      <c r="D244" s="47" t="s">
        <v>21</v>
      </c>
      <c r="E244" s="46" t="s">
        <v>74</v>
      </c>
      <c r="F244" s="45" t="s">
        <v>73</v>
      </c>
      <c r="G244" s="44" t="s">
        <v>34</v>
      </c>
      <c r="H244" s="43">
        <v>25.898</v>
      </c>
      <c r="I244" s="42"/>
      <c r="J244" s="41">
        <f>ROUND(I244*H244,2)</f>
        <v>0</v>
      </c>
      <c r="K244" s="40"/>
      <c r="L244" s="2"/>
      <c r="M244" s="39" t="s">
        <v>10</v>
      </c>
      <c r="N244" s="38" t="s">
        <v>9</v>
      </c>
      <c r="P244" s="19">
        <f>O244*H244</f>
        <v>0</v>
      </c>
      <c r="Q244" s="19">
        <v>0</v>
      </c>
      <c r="R244" s="19">
        <f>Q244*H244</f>
        <v>0</v>
      </c>
      <c r="S244" s="19">
        <v>0</v>
      </c>
      <c r="T244" s="18">
        <f>S244*H244</f>
        <v>0</v>
      </c>
      <c r="AR244" s="15" t="s">
        <v>58</v>
      </c>
      <c r="AT244" s="15" t="s">
        <v>21</v>
      </c>
      <c r="AU244" s="15" t="s">
        <v>3</v>
      </c>
      <c r="AY244" s="16" t="s">
        <v>0</v>
      </c>
      <c r="BE244" s="17">
        <f>IF(N244="základní",J244,0)</f>
        <v>0</v>
      </c>
      <c r="BF244" s="17">
        <f>IF(N244="snížená",J244,0)</f>
        <v>0</v>
      </c>
      <c r="BG244" s="17">
        <f>IF(N244="zákl. přenesená",J244,0)</f>
        <v>0</v>
      </c>
      <c r="BH244" s="17">
        <f>IF(N244="sníž. přenesená",J244,0)</f>
        <v>0</v>
      </c>
      <c r="BI244" s="17">
        <f>IF(N244="nulová",J244,0)</f>
        <v>0</v>
      </c>
      <c r="BJ244" s="16" t="s">
        <v>1</v>
      </c>
      <c r="BK244" s="17">
        <f>ROUND(I244*H244,2)</f>
        <v>0</v>
      </c>
      <c r="BL244" s="16" t="s">
        <v>58</v>
      </c>
      <c r="BM244" s="15" t="s">
        <v>72</v>
      </c>
    </row>
    <row r="245" spans="2:65" s="1" customFormat="1" ht="19.2" x14ac:dyDescent="0.2">
      <c r="B245" s="2"/>
      <c r="D245" s="37" t="s">
        <v>17</v>
      </c>
      <c r="F245" s="36" t="s">
        <v>71</v>
      </c>
      <c r="I245" s="35"/>
      <c r="L245" s="2"/>
      <c r="M245" s="34"/>
      <c r="T245" s="33"/>
      <c r="AT245" s="16" t="s">
        <v>17</v>
      </c>
      <c r="AU245" s="16" t="s">
        <v>3</v>
      </c>
    </row>
    <row r="246" spans="2:65" s="1" customFormat="1" ht="24.15" customHeight="1" x14ac:dyDescent="0.2">
      <c r="B246" s="2"/>
      <c r="C246" s="47" t="s">
        <v>70</v>
      </c>
      <c r="D246" s="47" t="s">
        <v>21</v>
      </c>
      <c r="E246" s="46" t="s">
        <v>69</v>
      </c>
      <c r="F246" s="45" t="s">
        <v>68</v>
      </c>
      <c r="G246" s="44" t="s">
        <v>34</v>
      </c>
      <c r="H246" s="43">
        <v>155.38800000000001</v>
      </c>
      <c r="I246" s="42"/>
      <c r="J246" s="41">
        <f>ROUND(I246*H246,2)</f>
        <v>0</v>
      </c>
      <c r="K246" s="40"/>
      <c r="L246" s="2"/>
      <c r="M246" s="39" t="s">
        <v>10</v>
      </c>
      <c r="N246" s="38" t="s">
        <v>9</v>
      </c>
      <c r="P246" s="19">
        <f>O246*H246</f>
        <v>0</v>
      </c>
      <c r="Q246" s="19">
        <v>0</v>
      </c>
      <c r="R246" s="19">
        <f>Q246*H246</f>
        <v>0</v>
      </c>
      <c r="S246" s="19">
        <v>0</v>
      </c>
      <c r="T246" s="18">
        <f>S246*H246</f>
        <v>0</v>
      </c>
      <c r="AR246" s="15" t="s">
        <v>58</v>
      </c>
      <c r="AT246" s="15" t="s">
        <v>21</v>
      </c>
      <c r="AU246" s="15" t="s">
        <v>3</v>
      </c>
      <c r="AY246" s="16" t="s">
        <v>0</v>
      </c>
      <c r="BE246" s="17">
        <f>IF(N246="základní",J246,0)</f>
        <v>0</v>
      </c>
      <c r="BF246" s="17">
        <f>IF(N246="snížená",J246,0)</f>
        <v>0</v>
      </c>
      <c r="BG246" s="17">
        <f>IF(N246="zákl. přenesená",J246,0)</f>
        <v>0</v>
      </c>
      <c r="BH246" s="17">
        <f>IF(N246="sníž. přenesená",J246,0)</f>
        <v>0</v>
      </c>
      <c r="BI246" s="17">
        <f>IF(N246="nulová",J246,0)</f>
        <v>0</v>
      </c>
      <c r="BJ246" s="16" t="s">
        <v>1</v>
      </c>
      <c r="BK246" s="17">
        <f>ROUND(I246*H246,2)</f>
        <v>0</v>
      </c>
      <c r="BL246" s="16" t="s">
        <v>58</v>
      </c>
      <c r="BM246" s="15" t="s">
        <v>67</v>
      </c>
    </row>
    <row r="247" spans="2:65" s="1" customFormat="1" ht="19.2" x14ac:dyDescent="0.2">
      <c r="B247" s="2"/>
      <c r="D247" s="37" t="s">
        <v>17</v>
      </c>
      <c r="F247" s="36" t="s">
        <v>66</v>
      </c>
      <c r="I247" s="35"/>
      <c r="L247" s="2"/>
      <c r="M247" s="34"/>
      <c r="T247" s="33"/>
      <c r="AT247" s="16" t="s">
        <v>17</v>
      </c>
      <c r="AU247" s="16" t="s">
        <v>3</v>
      </c>
    </row>
    <row r="248" spans="2:65" s="61" customFormat="1" x14ac:dyDescent="0.2">
      <c r="B248" s="65"/>
      <c r="D248" s="14" t="s">
        <v>4</v>
      </c>
      <c r="E248" s="62" t="s">
        <v>10</v>
      </c>
      <c r="F248" s="67" t="s">
        <v>65</v>
      </c>
      <c r="H248" s="62" t="s">
        <v>10</v>
      </c>
      <c r="I248" s="66"/>
      <c r="L248" s="65"/>
      <c r="M248" s="64"/>
      <c r="T248" s="63"/>
      <c r="AT248" s="62" t="s">
        <v>4</v>
      </c>
      <c r="AU248" s="62" t="s">
        <v>3</v>
      </c>
      <c r="AV248" s="61" t="s">
        <v>1</v>
      </c>
      <c r="AW248" s="61" t="s">
        <v>15</v>
      </c>
      <c r="AX248" s="61" t="s">
        <v>29</v>
      </c>
      <c r="AY248" s="62" t="s">
        <v>0</v>
      </c>
    </row>
    <row r="249" spans="2:65" s="5" customFormat="1" x14ac:dyDescent="0.2">
      <c r="B249" s="10"/>
      <c r="D249" s="14" t="s">
        <v>4</v>
      </c>
      <c r="E249" s="6" t="s">
        <v>10</v>
      </c>
      <c r="F249" s="13" t="s">
        <v>64</v>
      </c>
      <c r="H249" s="12">
        <v>155.38800000000001</v>
      </c>
      <c r="I249" s="11"/>
      <c r="L249" s="10"/>
      <c r="M249" s="32"/>
      <c r="T249" s="31"/>
      <c r="AT249" s="6" t="s">
        <v>4</v>
      </c>
      <c r="AU249" s="6" t="s">
        <v>3</v>
      </c>
      <c r="AV249" s="5" t="s">
        <v>3</v>
      </c>
      <c r="AW249" s="5" t="s">
        <v>15</v>
      </c>
      <c r="AX249" s="5" t="s">
        <v>1</v>
      </c>
      <c r="AY249" s="6" t="s">
        <v>0</v>
      </c>
    </row>
    <row r="250" spans="2:65" s="48" customFormat="1" ht="22.8" customHeight="1" x14ac:dyDescent="0.25">
      <c r="B250" s="55"/>
      <c r="D250" s="50" t="s">
        <v>25</v>
      </c>
      <c r="E250" s="58" t="s">
        <v>63</v>
      </c>
      <c r="F250" s="58" t="s">
        <v>62</v>
      </c>
      <c r="I250" s="57"/>
      <c r="J250" s="56">
        <f>BK250</f>
        <v>0</v>
      </c>
      <c r="L250" s="55"/>
      <c r="M250" s="54"/>
      <c r="P250" s="53">
        <f>SUM(P251:P252)</f>
        <v>0</v>
      </c>
      <c r="R250" s="53">
        <f>SUM(R251:R252)</f>
        <v>0</v>
      </c>
      <c r="T250" s="52">
        <f>SUM(T251:T252)</f>
        <v>0</v>
      </c>
      <c r="AR250" s="50" t="s">
        <v>1</v>
      </c>
      <c r="AT250" s="51" t="s">
        <v>25</v>
      </c>
      <c r="AU250" s="51" t="s">
        <v>1</v>
      </c>
      <c r="AY250" s="50" t="s">
        <v>0</v>
      </c>
      <c r="BK250" s="49">
        <f>SUM(BK251:BK252)</f>
        <v>0</v>
      </c>
    </row>
    <row r="251" spans="2:65" s="1" customFormat="1" ht="37.799999999999997" customHeight="1" x14ac:dyDescent="0.2">
      <c r="B251" s="2"/>
      <c r="C251" s="47" t="s">
        <v>61</v>
      </c>
      <c r="D251" s="47" t="s">
        <v>21</v>
      </c>
      <c r="E251" s="46" t="s">
        <v>60</v>
      </c>
      <c r="F251" s="45" t="s">
        <v>59</v>
      </c>
      <c r="G251" s="44" t="s">
        <v>34</v>
      </c>
      <c r="H251" s="43">
        <v>739.07500000000005</v>
      </c>
      <c r="I251" s="42"/>
      <c r="J251" s="41">
        <f>ROUND(I251*H251,2)</f>
        <v>0</v>
      </c>
      <c r="K251" s="40"/>
      <c r="L251" s="2"/>
      <c r="M251" s="39" t="s">
        <v>10</v>
      </c>
      <c r="N251" s="38" t="s">
        <v>9</v>
      </c>
      <c r="P251" s="19">
        <f>O251*H251</f>
        <v>0</v>
      </c>
      <c r="Q251" s="19">
        <v>0</v>
      </c>
      <c r="R251" s="19">
        <f>Q251*H251</f>
        <v>0</v>
      </c>
      <c r="S251" s="19">
        <v>0</v>
      </c>
      <c r="T251" s="18">
        <f>S251*H251</f>
        <v>0</v>
      </c>
      <c r="AR251" s="15" t="s">
        <v>58</v>
      </c>
      <c r="AT251" s="15" t="s">
        <v>21</v>
      </c>
      <c r="AU251" s="15" t="s">
        <v>3</v>
      </c>
      <c r="AY251" s="16" t="s">
        <v>0</v>
      </c>
      <c r="BE251" s="17">
        <f>IF(N251="základní",J251,0)</f>
        <v>0</v>
      </c>
      <c r="BF251" s="17">
        <f>IF(N251="snížená",J251,0)</f>
        <v>0</v>
      </c>
      <c r="BG251" s="17">
        <f>IF(N251="zákl. přenesená",J251,0)</f>
        <v>0</v>
      </c>
      <c r="BH251" s="17">
        <f>IF(N251="sníž. přenesená",J251,0)</f>
        <v>0</v>
      </c>
      <c r="BI251" s="17">
        <f>IF(N251="nulová",J251,0)</f>
        <v>0</v>
      </c>
      <c r="BJ251" s="16" t="s">
        <v>1</v>
      </c>
      <c r="BK251" s="17">
        <f>ROUND(I251*H251,2)</f>
        <v>0</v>
      </c>
      <c r="BL251" s="16" t="s">
        <v>58</v>
      </c>
      <c r="BM251" s="15" t="s">
        <v>57</v>
      </c>
    </row>
    <row r="252" spans="2:65" s="1" customFormat="1" ht="19.2" x14ac:dyDescent="0.2">
      <c r="B252" s="2"/>
      <c r="D252" s="37" t="s">
        <v>17</v>
      </c>
      <c r="F252" s="36" t="s">
        <v>56</v>
      </c>
      <c r="I252" s="35"/>
      <c r="L252" s="2"/>
      <c r="M252" s="34"/>
      <c r="T252" s="33"/>
      <c r="AT252" s="16" t="s">
        <v>17</v>
      </c>
      <c r="AU252" s="16" t="s">
        <v>3</v>
      </c>
    </row>
    <row r="253" spans="2:65" s="48" customFormat="1" ht="25.95" customHeight="1" x14ac:dyDescent="0.25">
      <c r="B253" s="55"/>
      <c r="D253" s="50" t="s">
        <v>25</v>
      </c>
      <c r="E253" s="60" t="s">
        <v>55</v>
      </c>
      <c r="F253" s="60" t="s">
        <v>54</v>
      </c>
      <c r="I253" s="57"/>
      <c r="J253" s="59">
        <f>BK253</f>
        <v>0</v>
      </c>
      <c r="L253" s="55"/>
      <c r="M253" s="54"/>
      <c r="P253" s="53">
        <f>P254</f>
        <v>0</v>
      </c>
      <c r="R253" s="53">
        <f>R254</f>
        <v>6.9071000000000002E-3</v>
      </c>
      <c r="T253" s="52">
        <f>T254</f>
        <v>0</v>
      </c>
      <c r="AR253" s="50" t="s">
        <v>3</v>
      </c>
      <c r="AT253" s="51" t="s">
        <v>25</v>
      </c>
      <c r="AU253" s="51" t="s">
        <v>29</v>
      </c>
      <c r="AY253" s="50" t="s">
        <v>0</v>
      </c>
      <c r="BK253" s="49">
        <f>BK254</f>
        <v>0</v>
      </c>
    </row>
    <row r="254" spans="2:65" s="48" customFormat="1" ht="22.8" customHeight="1" x14ac:dyDescent="0.25">
      <c r="B254" s="55"/>
      <c r="D254" s="50" t="s">
        <v>25</v>
      </c>
      <c r="E254" s="58" t="s">
        <v>53</v>
      </c>
      <c r="F254" s="58" t="s">
        <v>52</v>
      </c>
      <c r="I254" s="57"/>
      <c r="J254" s="56">
        <f>BK254</f>
        <v>0</v>
      </c>
      <c r="L254" s="55"/>
      <c r="M254" s="54"/>
      <c r="P254" s="53">
        <f>SUM(P255:P262)</f>
        <v>0</v>
      </c>
      <c r="R254" s="53">
        <f>SUM(R255:R262)</f>
        <v>6.9071000000000002E-3</v>
      </c>
      <c r="T254" s="52">
        <f>SUM(T255:T262)</f>
        <v>0</v>
      </c>
      <c r="AR254" s="50" t="s">
        <v>3</v>
      </c>
      <c r="AT254" s="51" t="s">
        <v>25</v>
      </c>
      <c r="AU254" s="51" t="s">
        <v>1</v>
      </c>
      <c r="AY254" s="50" t="s">
        <v>0</v>
      </c>
      <c r="BK254" s="49">
        <f>SUM(BK255:BK262)</f>
        <v>0</v>
      </c>
    </row>
    <row r="255" spans="2:65" s="1" customFormat="1" ht="24.15" customHeight="1" x14ac:dyDescent="0.2">
      <c r="B255" s="2"/>
      <c r="C255" s="47" t="s">
        <v>51</v>
      </c>
      <c r="D255" s="47" t="s">
        <v>21</v>
      </c>
      <c r="E255" s="46" t="s">
        <v>50</v>
      </c>
      <c r="F255" s="45" t="s">
        <v>49</v>
      </c>
      <c r="G255" s="44" t="s">
        <v>41</v>
      </c>
      <c r="H255" s="43">
        <v>17</v>
      </c>
      <c r="I255" s="42"/>
      <c r="J255" s="41">
        <f>ROUND(I255*H255,2)</f>
        <v>0</v>
      </c>
      <c r="K255" s="40"/>
      <c r="L255" s="2"/>
      <c r="M255" s="39" t="s">
        <v>10</v>
      </c>
      <c r="N255" s="38" t="s">
        <v>9</v>
      </c>
      <c r="P255" s="19">
        <f>O255*H255</f>
        <v>0</v>
      </c>
      <c r="Q255" s="19">
        <v>4.0000000000000003E-5</v>
      </c>
      <c r="R255" s="19">
        <f>Q255*H255</f>
        <v>6.8000000000000005E-4</v>
      </c>
      <c r="S255" s="19">
        <v>0</v>
      </c>
      <c r="T255" s="18">
        <f>S255*H255</f>
        <v>0</v>
      </c>
      <c r="AR255" s="15" t="s">
        <v>33</v>
      </c>
      <c r="AT255" s="15" t="s">
        <v>21</v>
      </c>
      <c r="AU255" s="15" t="s">
        <v>3</v>
      </c>
      <c r="AY255" s="16" t="s">
        <v>0</v>
      </c>
      <c r="BE255" s="17">
        <f>IF(N255="základní",J255,0)</f>
        <v>0</v>
      </c>
      <c r="BF255" s="17">
        <f>IF(N255="snížená",J255,0)</f>
        <v>0</v>
      </c>
      <c r="BG255" s="17">
        <f>IF(N255="zákl. přenesená",J255,0)</f>
        <v>0</v>
      </c>
      <c r="BH255" s="17">
        <f>IF(N255="sníž. přenesená",J255,0)</f>
        <v>0</v>
      </c>
      <c r="BI255" s="17">
        <f>IF(N255="nulová",J255,0)</f>
        <v>0</v>
      </c>
      <c r="BJ255" s="16" t="s">
        <v>1</v>
      </c>
      <c r="BK255" s="17">
        <f>ROUND(I255*H255,2)</f>
        <v>0</v>
      </c>
      <c r="BL255" s="16" t="s">
        <v>33</v>
      </c>
      <c r="BM255" s="15" t="s">
        <v>48</v>
      </c>
    </row>
    <row r="256" spans="2:65" s="1" customFormat="1" ht="19.2" x14ac:dyDescent="0.2">
      <c r="B256" s="2"/>
      <c r="D256" s="37" t="s">
        <v>17</v>
      </c>
      <c r="F256" s="36" t="s">
        <v>47</v>
      </c>
      <c r="I256" s="35"/>
      <c r="L256" s="2"/>
      <c r="M256" s="34"/>
      <c r="T256" s="33"/>
      <c r="AT256" s="16" t="s">
        <v>17</v>
      </c>
      <c r="AU256" s="16" t="s">
        <v>3</v>
      </c>
    </row>
    <row r="257" spans="2:65" s="5" customFormat="1" x14ac:dyDescent="0.2">
      <c r="B257" s="10"/>
      <c r="D257" s="14" t="s">
        <v>4</v>
      </c>
      <c r="E257" s="6" t="s">
        <v>10</v>
      </c>
      <c r="F257" s="13" t="s">
        <v>46</v>
      </c>
      <c r="H257" s="12">
        <v>16.960999999999999</v>
      </c>
      <c r="I257" s="11"/>
      <c r="L257" s="10"/>
      <c r="M257" s="32"/>
      <c r="T257" s="31"/>
      <c r="AT257" s="6" t="s">
        <v>4</v>
      </c>
      <c r="AU257" s="6" t="s">
        <v>3</v>
      </c>
      <c r="AV257" s="5" t="s">
        <v>3</v>
      </c>
      <c r="AW257" s="5" t="s">
        <v>15</v>
      </c>
      <c r="AX257" s="5" t="s">
        <v>29</v>
      </c>
      <c r="AY257" s="6" t="s">
        <v>0</v>
      </c>
    </row>
    <row r="258" spans="2:65" s="5" customFormat="1" x14ac:dyDescent="0.2">
      <c r="B258" s="10"/>
      <c r="D258" s="14" t="s">
        <v>4</v>
      </c>
      <c r="E258" s="6" t="s">
        <v>10</v>
      </c>
      <c r="F258" s="13" t="s">
        <v>45</v>
      </c>
      <c r="H258" s="12">
        <v>17</v>
      </c>
      <c r="I258" s="11"/>
      <c r="L258" s="10"/>
      <c r="M258" s="32"/>
      <c r="T258" s="31"/>
      <c r="AT258" s="6" t="s">
        <v>4</v>
      </c>
      <c r="AU258" s="6" t="s">
        <v>3</v>
      </c>
      <c r="AV258" s="5" t="s">
        <v>3</v>
      </c>
      <c r="AW258" s="5" t="s">
        <v>15</v>
      </c>
      <c r="AX258" s="5" t="s">
        <v>1</v>
      </c>
      <c r="AY258" s="6" t="s">
        <v>0</v>
      </c>
    </row>
    <row r="259" spans="2:65" s="1" customFormat="1" ht="24.15" customHeight="1" x14ac:dyDescent="0.2">
      <c r="B259" s="2"/>
      <c r="C259" s="30" t="s">
        <v>44</v>
      </c>
      <c r="D259" s="30" t="s">
        <v>8</v>
      </c>
      <c r="E259" s="29" t="s">
        <v>43</v>
      </c>
      <c r="F259" s="28" t="s">
        <v>42</v>
      </c>
      <c r="G259" s="27" t="s">
        <v>41</v>
      </c>
      <c r="H259" s="26">
        <v>20.757000000000001</v>
      </c>
      <c r="I259" s="25"/>
      <c r="J259" s="24">
        <f>ROUND(I259*H259,2)</f>
        <v>0</v>
      </c>
      <c r="K259" s="23"/>
      <c r="L259" s="22"/>
      <c r="M259" s="21" t="s">
        <v>10</v>
      </c>
      <c r="N259" s="20" t="s">
        <v>9</v>
      </c>
      <c r="P259" s="19">
        <f>O259*H259</f>
        <v>0</v>
      </c>
      <c r="Q259" s="19">
        <v>2.9999999999999997E-4</v>
      </c>
      <c r="R259" s="19">
        <f>Q259*H259</f>
        <v>6.2271000000000002E-3</v>
      </c>
      <c r="S259" s="19">
        <v>0</v>
      </c>
      <c r="T259" s="18">
        <f>S259*H259</f>
        <v>0</v>
      </c>
      <c r="AR259" s="15" t="s">
        <v>40</v>
      </c>
      <c r="AT259" s="15" t="s">
        <v>8</v>
      </c>
      <c r="AU259" s="15" t="s">
        <v>3</v>
      </c>
      <c r="AY259" s="16" t="s">
        <v>0</v>
      </c>
      <c r="BE259" s="17">
        <f>IF(N259="základní",J259,0)</f>
        <v>0</v>
      </c>
      <c r="BF259" s="17">
        <f>IF(N259="snížená",J259,0)</f>
        <v>0</v>
      </c>
      <c r="BG259" s="17">
        <f>IF(N259="zákl. přenesená",J259,0)</f>
        <v>0</v>
      </c>
      <c r="BH259" s="17">
        <f>IF(N259="sníž. přenesená",J259,0)</f>
        <v>0</v>
      </c>
      <c r="BI259" s="17">
        <f>IF(N259="nulová",J259,0)</f>
        <v>0</v>
      </c>
      <c r="BJ259" s="16" t="s">
        <v>1</v>
      </c>
      <c r="BK259" s="17">
        <f>ROUND(I259*H259,2)</f>
        <v>0</v>
      </c>
      <c r="BL259" s="16" t="s">
        <v>33</v>
      </c>
      <c r="BM259" s="15" t="s">
        <v>39</v>
      </c>
    </row>
    <row r="260" spans="2:65" s="5" customFormat="1" x14ac:dyDescent="0.2">
      <c r="B260" s="10"/>
      <c r="D260" s="14" t="s">
        <v>4</v>
      </c>
      <c r="F260" s="13" t="s">
        <v>38</v>
      </c>
      <c r="H260" s="12">
        <v>20.757000000000001</v>
      </c>
      <c r="I260" s="11"/>
      <c r="L260" s="10"/>
      <c r="M260" s="32"/>
      <c r="T260" s="31"/>
      <c r="AT260" s="6" t="s">
        <v>4</v>
      </c>
      <c r="AU260" s="6" t="s">
        <v>3</v>
      </c>
      <c r="AV260" s="5" t="s">
        <v>3</v>
      </c>
      <c r="AW260" s="5" t="s">
        <v>2</v>
      </c>
      <c r="AX260" s="5" t="s">
        <v>1</v>
      </c>
      <c r="AY260" s="6" t="s">
        <v>0</v>
      </c>
    </row>
    <row r="261" spans="2:65" s="1" customFormat="1" ht="49.05" customHeight="1" x14ac:dyDescent="0.2">
      <c r="B261" s="2"/>
      <c r="C261" s="47" t="s">
        <v>37</v>
      </c>
      <c r="D261" s="47" t="s">
        <v>21</v>
      </c>
      <c r="E261" s="46" t="s">
        <v>36</v>
      </c>
      <c r="F261" s="45" t="s">
        <v>35</v>
      </c>
      <c r="G261" s="44" t="s">
        <v>34</v>
      </c>
      <c r="H261" s="43">
        <v>7.0000000000000001E-3</v>
      </c>
      <c r="I261" s="42"/>
      <c r="J261" s="41">
        <f>ROUND(I261*H261,2)</f>
        <v>0</v>
      </c>
      <c r="K261" s="40"/>
      <c r="L261" s="2"/>
      <c r="M261" s="39" t="s">
        <v>10</v>
      </c>
      <c r="N261" s="38" t="s">
        <v>9</v>
      </c>
      <c r="P261" s="19">
        <f>O261*H261</f>
        <v>0</v>
      </c>
      <c r="Q261" s="19">
        <v>0</v>
      </c>
      <c r="R261" s="19">
        <f>Q261*H261</f>
        <v>0</v>
      </c>
      <c r="S261" s="19">
        <v>0</v>
      </c>
      <c r="T261" s="18">
        <f>S261*H261</f>
        <v>0</v>
      </c>
      <c r="AR261" s="15" t="s">
        <v>33</v>
      </c>
      <c r="AT261" s="15" t="s">
        <v>21</v>
      </c>
      <c r="AU261" s="15" t="s">
        <v>3</v>
      </c>
      <c r="AY261" s="16" t="s">
        <v>0</v>
      </c>
      <c r="BE261" s="17">
        <f>IF(N261="základní",J261,0)</f>
        <v>0</v>
      </c>
      <c r="BF261" s="17">
        <f>IF(N261="snížená",J261,0)</f>
        <v>0</v>
      </c>
      <c r="BG261" s="17">
        <f>IF(N261="zákl. přenesená",J261,0)</f>
        <v>0</v>
      </c>
      <c r="BH261" s="17">
        <f>IF(N261="sníž. přenesená",J261,0)</f>
        <v>0</v>
      </c>
      <c r="BI261" s="17">
        <f>IF(N261="nulová",J261,0)</f>
        <v>0</v>
      </c>
      <c r="BJ261" s="16" t="s">
        <v>1</v>
      </c>
      <c r="BK261" s="17">
        <f>ROUND(I261*H261,2)</f>
        <v>0</v>
      </c>
      <c r="BL261" s="16" t="s">
        <v>33</v>
      </c>
      <c r="BM261" s="15" t="s">
        <v>32</v>
      </c>
    </row>
    <row r="262" spans="2:65" s="1" customFormat="1" ht="19.2" x14ac:dyDescent="0.2">
      <c r="B262" s="2"/>
      <c r="D262" s="37" t="s">
        <v>17</v>
      </c>
      <c r="F262" s="36" t="s">
        <v>31</v>
      </c>
      <c r="I262" s="35"/>
      <c r="L262" s="2"/>
      <c r="M262" s="34"/>
      <c r="T262" s="33"/>
      <c r="AT262" s="16" t="s">
        <v>17</v>
      </c>
      <c r="AU262" s="16" t="s">
        <v>3</v>
      </c>
    </row>
    <row r="263" spans="2:65" s="48" customFormat="1" ht="25.95" customHeight="1" x14ac:dyDescent="0.25">
      <c r="B263" s="55"/>
      <c r="D263" s="50" t="s">
        <v>25</v>
      </c>
      <c r="E263" s="60" t="s">
        <v>8</v>
      </c>
      <c r="F263" s="60" t="s">
        <v>30</v>
      </c>
      <c r="I263" s="57"/>
      <c r="J263" s="59">
        <f>BK263</f>
        <v>0</v>
      </c>
      <c r="L263" s="55"/>
      <c r="M263" s="54"/>
      <c r="P263" s="53">
        <f>P264</f>
        <v>0</v>
      </c>
      <c r="R263" s="53">
        <f>R264</f>
        <v>2.2604399999999997E-2</v>
      </c>
      <c r="T263" s="52">
        <f>T264</f>
        <v>0</v>
      </c>
      <c r="AR263" s="50" t="s">
        <v>26</v>
      </c>
      <c r="AT263" s="51" t="s">
        <v>25</v>
      </c>
      <c r="AU263" s="51" t="s">
        <v>29</v>
      </c>
      <c r="AY263" s="50" t="s">
        <v>0</v>
      </c>
      <c r="BK263" s="49">
        <f>BK264</f>
        <v>0</v>
      </c>
    </row>
    <row r="264" spans="2:65" s="48" customFormat="1" ht="22.8" customHeight="1" x14ac:dyDescent="0.25">
      <c r="B264" s="55"/>
      <c r="D264" s="50" t="s">
        <v>25</v>
      </c>
      <c r="E264" s="58" t="s">
        <v>28</v>
      </c>
      <c r="F264" s="58" t="s">
        <v>27</v>
      </c>
      <c r="I264" s="57"/>
      <c r="J264" s="56">
        <f>BK264</f>
        <v>0</v>
      </c>
      <c r="L264" s="55"/>
      <c r="M264" s="54"/>
      <c r="P264" s="53">
        <f>SUM(P265:P269)</f>
        <v>0</v>
      </c>
      <c r="R264" s="53">
        <f>SUM(R265:R269)</f>
        <v>2.2604399999999997E-2</v>
      </c>
      <c r="T264" s="52">
        <f>SUM(T265:T269)</f>
        <v>0</v>
      </c>
      <c r="AR264" s="50" t="s">
        <v>26</v>
      </c>
      <c r="AT264" s="51" t="s">
        <v>25</v>
      </c>
      <c r="AU264" s="51" t="s">
        <v>1</v>
      </c>
      <c r="AY264" s="50" t="s">
        <v>0</v>
      </c>
      <c r="BK264" s="49">
        <f>SUM(BK265:BK269)</f>
        <v>0</v>
      </c>
    </row>
    <row r="265" spans="2:65" s="1" customFormat="1" ht="24.15" customHeight="1" x14ac:dyDescent="0.2">
      <c r="B265" s="2"/>
      <c r="C265" s="47" t="s">
        <v>24</v>
      </c>
      <c r="D265" s="47" t="s">
        <v>21</v>
      </c>
      <c r="E265" s="46" t="s">
        <v>23</v>
      </c>
      <c r="F265" s="45" t="s">
        <v>22</v>
      </c>
      <c r="G265" s="44" t="s">
        <v>11</v>
      </c>
      <c r="H265" s="43">
        <v>31.2</v>
      </c>
      <c r="I265" s="42"/>
      <c r="J265" s="41">
        <f>ROUND(I265*H265,2)</f>
        <v>0</v>
      </c>
      <c r="K265" s="40"/>
      <c r="L265" s="2"/>
      <c r="M265" s="39" t="s">
        <v>10</v>
      </c>
      <c r="N265" s="38" t="s">
        <v>9</v>
      </c>
      <c r="P265" s="19">
        <f>O265*H265</f>
        <v>0</v>
      </c>
      <c r="Q265" s="19">
        <v>0</v>
      </c>
      <c r="R265" s="19">
        <f>Q265*H265</f>
        <v>0</v>
      </c>
      <c r="S265" s="19">
        <v>0</v>
      </c>
      <c r="T265" s="18">
        <f>S265*H265</f>
        <v>0</v>
      </c>
      <c r="AR265" s="15" t="s">
        <v>20</v>
      </c>
      <c r="AT265" s="15" t="s">
        <v>21</v>
      </c>
      <c r="AU265" s="15" t="s">
        <v>3</v>
      </c>
      <c r="AY265" s="16" t="s">
        <v>0</v>
      </c>
      <c r="BE265" s="17">
        <f>IF(N265="základní",J265,0)</f>
        <v>0</v>
      </c>
      <c r="BF265" s="17">
        <f>IF(N265="snížená",J265,0)</f>
        <v>0</v>
      </c>
      <c r="BG265" s="17">
        <f>IF(N265="zákl. přenesená",J265,0)</f>
        <v>0</v>
      </c>
      <c r="BH265" s="17">
        <f>IF(N265="sníž. přenesená",J265,0)</f>
        <v>0</v>
      </c>
      <c r="BI265" s="17">
        <f>IF(N265="nulová",J265,0)</f>
        <v>0</v>
      </c>
      <c r="BJ265" s="16" t="s">
        <v>1</v>
      </c>
      <c r="BK265" s="17">
        <f>ROUND(I265*H265,2)</f>
        <v>0</v>
      </c>
      <c r="BL265" s="16" t="s">
        <v>20</v>
      </c>
      <c r="BM265" s="15" t="s">
        <v>19</v>
      </c>
    </row>
    <row r="266" spans="2:65" s="1" customFormat="1" ht="19.2" x14ac:dyDescent="0.2">
      <c r="B266" s="2"/>
      <c r="D266" s="37" t="s">
        <v>17</v>
      </c>
      <c r="F266" s="36" t="s">
        <v>18</v>
      </c>
      <c r="I266" s="35"/>
      <c r="L266" s="2"/>
      <c r="M266" s="34"/>
      <c r="T266" s="33"/>
      <c r="AT266" s="16" t="s">
        <v>17</v>
      </c>
      <c r="AU266" s="16" t="s">
        <v>3</v>
      </c>
    </row>
    <row r="267" spans="2:65" s="5" customFormat="1" x14ac:dyDescent="0.2">
      <c r="B267" s="10"/>
      <c r="D267" s="14" t="s">
        <v>4</v>
      </c>
      <c r="E267" s="6" t="s">
        <v>10</v>
      </c>
      <c r="F267" s="13" t="s">
        <v>16</v>
      </c>
      <c r="H267" s="12">
        <v>31.2</v>
      </c>
      <c r="I267" s="11"/>
      <c r="L267" s="10"/>
      <c r="M267" s="32"/>
      <c r="T267" s="31"/>
      <c r="AT267" s="6" t="s">
        <v>4</v>
      </c>
      <c r="AU267" s="6" t="s">
        <v>3</v>
      </c>
      <c r="AV267" s="5" t="s">
        <v>3</v>
      </c>
      <c r="AW267" s="5" t="s">
        <v>15</v>
      </c>
      <c r="AX267" s="5" t="s">
        <v>1</v>
      </c>
      <c r="AY267" s="6" t="s">
        <v>0</v>
      </c>
    </row>
    <row r="268" spans="2:65" s="1" customFormat="1" ht="33" customHeight="1" x14ac:dyDescent="0.2">
      <c r="B268" s="2"/>
      <c r="C268" s="30" t="s">
        <v>14</v>
      </c>
      <c r="D268" s="30" t="s">
        <v>8</v>
      </c>
      <c r="E268" s="29" t="s">
        <v>13</v>
      </c>
      <c r="F268" s="28" t="s">
        <v>12</v>
      </c>
      <c r="G268" s="27" t="s">
        <v>11</v>
      </c>
      <c r="H268" s="26">
        <v>32.76</v>
      </c>
      <c r="I268" s="25"/>
      <c r="J268" s="24">
        <f>ROUND(I268*H268,2)</f>
        <v>0</v>
      </c>
      <c r="K268" s="23"/>
      <c r="L268" s="22"/>
      <c r="M268" s="21" t="s">
        <v>10</v>
      </c>
      <c r="N268" s="20" t="s">
        <v>9</v>
      </c>
      <c r="P268" s="19">
        <f>O268*H268</f>
        <v>0</v>
      </c>
      <c r="Q268" s="19">
        <v>6.8999999999999997E-4</v>
      </c>
      <c r="R268" s="19">
        <f>Q268*H268</f>
        <v>2.2604399999999997E-2</v>
      </c>
      <c r="S268" s="19">
        <v>0</v>
      </c>
      <c r="T268" s="18">
        <f>S268*H268</f>
        <v>0</v>
      </c>
      <c r="AR268" s="15" t="s">
        <v>7</v>
      </c>
      <c r="AT268" s="15" t="s">
        <v>8</v>
      </c>
      <c r="AU268" s="15" t="s">
        <v>3</v>
      </c>
      <c r="AY268" s="16" t="s">
        <v>0</v>
      </c>
      <c r="BE268" s="17">
        <f>IF(N268="základní",J268,0)</f>
        <v>0</v>
      </c>
      <c r="BF268" s="17">
        <f>IF(N268="snížená",J268,0)</f>
        <v>0</v>
      </c>
      <c r="BG268" s="17">
        <f>IF(N268="zákl. přenesená",J268,0)</f>
        <v>0</v>
      </c>
      <c r="BH268" s="17">
        <f>IF(N268="sníž. přenesená",J268,0)</f>
        <v>0</v>
      </c>
      <c r="BI268" s="17">
        <f>IF(N268="nulová",J268,0)</f>
        <v>0</v>
      </c>
      <c r="BJ268" s="16" t="s">
        <v>1</v>
      </c>
      <c r="BK268" s="17">
        <f>ROUND(I268*H268,2)</f>
        <v>0</v>
      </c>
      <c r="BL268" s="16" t="s">
        <v>7</v>
      </c>
      <c r="BM268" s="15" t="s">
        <v>6</v>
      </c>
    </row>
    <row r="269" spans="2:65" s="5" customFormat="1" x14ac:dyDescent="0.2">
      <c r="B269" s="10"/>
      <c r="D269" s="14" t="s">
        <v>4</v>
      </c>
      <c r="F269" s="13" t="s">
        <v>5</v>
      </c>
      <c r="H269" s="12">
        <v>32.76</v>
      </c>
      <c r="I269" s="11"/>
      <c r="L269" s="10"/>
      <c r="M269" s="9"/>
      <c r="N269" s="8"/>
      <c r="O269" s="8"/>
      <c r="P269" s="8"/>
      <c r="Q269" s="8"/>
      <c r="R269" s="8"/>
      <c r="S269" s="8"/>
      <c r="T269" s="7"/>
      <c r="AT269" s="6" t="s">
        <v>4</v>
      </c>
      <c r="AU269" s="6" t="s">
        <v>3</v>
      </c>
      <c r="AV269" s="5" t="s">
        <v>3</v>
      </c>
      <c r="AW269" s="5" t="s">
        <v>2</v>
      </c>
      <c r="AX269" s="5" t="s">
        <v>1</v>
      </c>
      <c r="AY269" s="6" t="s">
        <v>0</v>
      </c>
    </row>
    <row r="270" spans="2:65" s="1" customFormat="1" ht="6.9" customHeight="1" x14ac:dyDescent="0.2"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2"/>
    </row>
  </sheetData>
  <sheetProtection algorithmName="SHA-512" hashValue="8DTcgPNkjlogA1xtpJAweD0ocIMeDAfE1RIsOq6nEfWB4ijkvIrhnsAq53pkxkOuBS3SuLZfcMf96dkQVP96CA==" saltValue="O8dR0iJomIXAd7B+slJduKIg85YOegZYY6mhpb3luMskyxbsIsu5j/ZaZpLxV9ij3xnOPj7oD4MdSEcNxXzfOQ==" spinCount="100000" sheet="1" objects="1" scenarios="1" formatColumns="0" formatRows="0" autoFilter="0"/>
  <autoFilter ref="C90:K269" xr:uid="{00000000-0009-0000-0000-000002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 xr:uid="{C0FA1104-0716-4D64-8DF9-7C89D9896D71}"/>
    <hyperlink ref="F98" r:id="rId2" xr:uid="{AFA2093D-EB38-45A8-B421-5D1319036732}"/>
    <hyperlink ref="F101" r:id="rId3" xr:uid="{204DDF1E-1452-449C-877F-1C46D9C4B90A}"/>
    <hyperlink ref="F104" r:id="rId4" xr:uid="{21AAF51D-706A-4DF2-9707-12548F81FDD3}"/>
    <hyperlink ref="F107" r:id="rId5" xr:uid="{E3E2B4C0-D61C-4BC7-B321-DB8AD64995CD}"/>
    <hyperlink ref="F109" r:id="rId6" xr:uid="{45156202-3C54-4EBA-AD4B-FB39CDDCAA25}"/>
    <hyperlink ref="F111" r:id="rId7" xr:uid="{D766701F-04C4-4222-8952-46B6DB4405F8}"/>
    <hyperlink ref="F113" r:id="rId8" xr:uid="{25297E38-10D1-4A66-8B91-4594607C8A57}"/>
    <hyperlink ref="F115" r:id="rId9" xr:uid="{E9D2111B-489B-4716-8C6E-BB7636F6E289}"/>
    <hyperlink ref="F117" r:id="rId10" xr:uid="{26D18AB2-7782-43FB-AFE9-D6006838F157}"/>
    <hyperlink ref="F119" r:id="rId11" xr:uid="{FCE4D124-1C32-4DDC-8606-52656F88CCB9}"/>
    <hyperlink ref="F121" r:id="rId12" xr:uid="{5AA7929D-8B1D-4E26-90B0-4FF2F9A90F47}"/>
    <hyperlink ref="F123" r:id="rId13" xr:uid="{D629EB7C-047D-4058-B4C0-C2605E76F8A9}"/>
    <hyperlink ref="F125" r:id="rId14" xr:uid="{BE51F5FF-033D-4555-B026-27BEA5509330}"/>
    <hyperlink ref="F129" r:id="rId15" xr:uid="{94D4AB6A-5241-4A16-8E9A-006B6EC27299}"/>
    <hyperlink ref="F136" r:id="rId16" xr:uid="{69C0E3A0-1F67-4955-B4B6-B6848706E354}"/>
    <hyperlink ref="F138" r:id="rId17" xr:uid="{5B396E17-585B-402D-B49A-B9B7127AA240}"/>
    <hyperlink ref="F141" r:id="rId18" xr:uid="{80E8DF24-E05D-4B76-B342-332C9BD4AF60}"/>
    <hyperlink ref="F143" r:id="rId19" xr:uid="{381703CE-FFE8-4F57-8DB4-2FF9F5700ABD}"/>
    <hyperlink ref="F150" r:id="rId20" xr:uid="{9C336A5B-8DDF-422E-BFF8-409B0804B93A}"/>
    <hyperlink ref="F152" r:id="rId21" xr:uid="{483AB587-0CE5-47E8-8409-CECFE7F43B6B}"/>
    <hyperlink ref="F157" r:id="rId22" xr:uid="{D741DB00-4311-4DE0-9A95-59926D08D804}"/>
    <hyperlink ref="F159" r:id="rId23" xr:uid="{8E739A17-3779-45FF-BF9E-DFDB6E608063}"/>
    <hyperlink ref="F166" r:id="rId24" xr:uid="{7D19E798-CD20-48FE-86F6-04C9BA94DA61}"/>
    <hyperlink ref="F173" r:id="rId25" xr:uid="{842E44CC-C0D1-469F-B383-97EF349479D1}"/>
    <hyperlink ref="F175" r:id="rId26" xr:uid="{424033D4-4241-483B-89DC-4E1FD7750C5B}"/>
    <hyperlink ref="F178" r:id="rId27" xr:uid="{26F0FB19-E212-4EDC-865C-18D29DE69715}"/>
    <hyperlink ref="F182" r:id="rId28" xr:uid="{A794811C-F6E8-4E3A-9F73-DF389ED19148}"/>
    <hyperlink ref="F185" r:id="rId29" xr:uid="{65BC432E-4A05-4C25-95BA-CFE312458ADD}"/>
    <hyperlink ref="F188" r:id="rId30" xr:uid="{CF71532A-129B-4643-B108-085D0DC1C884}"/>
    <hyperlink ref="F195" r:id="rId31" xr:uid="{AB5CCBDD-A47D-45AB-ACDA-F4636162F893}"/>
    <hyperlink ref="F197" r:id="rId32" xr:uid="{378C191A-F626-4B5C-BE65-1500AA2A2211}"/>
    <hyperlink ref="F223" r:id="rId33" xr:uid="{EE011B2F-C74E-4201-BC45-7A409E6EEE6D}"/>
    <hyperlink ref="F228" r:id="rId34" xr:uid="{D39698E6-F0F0-4F21-8668-D4ED3A1B71A6}"/>
    <hyperlink ref="F231" r:id="rId35" xr:uid="{A95460AB-5FFA-41FE-B594-FC73D770512B}"/>
    <hyperlink ref="F238" r:id="rId36" xr:uid="{1EA09498-8DF2-423F-9FF4-DDC8FC6A6520}"/>
    <hyperlink ref="F241" r:id="rId37" xr:uid="{9276CCC8-D94F-436B-8858-AADA472B62F7}"/>
    <hyperlink ref="F245" r:id="rId38" xr:uid="{74B1386A-E624-4251-B1C6-ADC93DFA4FB8}"/>
    <hyperlink ref="F247" r:id="rId39" xr:uid="{446E2F49-540F-4DA1-921D-2FE9AF151271}"/>
    <hyperlink ref="F252" r:id="rId40" xr:uid="{66F677C7-6D72-48D5-8BCA-0AEFB16B4574}"/>
    <hyperlink ref="F256" r:id="rId41" xr:uid="{E07C1FAD-54E7-4B06-A403-B1274C816E0F}"/>
    <hyperlink ref="F262" r:id="rId42" xr:uid="{B978E382-E170-496D-ADE4-4EF0DF244C79}"/>
    <hyperlink ref="F266" r:id="rId43" xr:uid="{B9B17F21-A815-490D-BD84-20C3DEA81C78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IO 102 - Stání pro obytné...</vt:lpstr>
      <vt:lpstr>'IO 102 - Stání pro obytné...'!Názvy_tisku</vt:lpstr>
      <vt:lpstr>'IO 102 - Stání pro obytné...'!Oblast_tisku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Ekoltes Ekoltes</dc:creator>
  <cp:lastModifiedBy>Ekoltes Ekoltes</cp:lastModifiedBy>
  <dcterms:created xsi:type="dcterms:W3CDTF">2024-10-16T20:17:19Z</dcterms:created>
  <dcterms:modified xsi:type="dcterms:W3CDTF">2024-10-16T20:18:35Z</dcterms:modified>
</cp:coreProperties>
</file>